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1020" tabRatio="823"/>
  </bookViews>
  <sheets>
    <sheet name="Výdaje" sheetId="49" r:id="rId1"/>
    <sheet name="Příjmy" sheetId="50" r:id="rId2"/>
    <sheet name="Hosp. výsledek" sheetId="58" r:id="rId3"/>
    <sheet name="Investice a opravy" sheetId="52" r:id="rId4"/>
    <sheet name="Investice_zřizovatel" sheetId="54" r:id="rId5"/>
    <sheet name="Odpisy" sheetId="53" r:id="rId6"/>
    <sheet name="Informace" sheetId="55" r:id="rId7"/>
    <sheet name="Číselníky" sheetId="57" r:id="rId8"/>
  </sheets>
  <definedNames>
    <definedName name="_xlnm.Print_Area" localSheetId="1">Příjmy!$A$1:$I$34</definedName>
    <definedName name="_xlnm.Print_Area" localSheetId="0">Výdaje!$A$1:$I$61</definedName>
  </definedNames>
  <calcPr calcId="125725"/>
</workbook>
</file>

<file path=xl/calcChain.xml><?xml version="1.0" encoding="utf-8"?>
<calcChain xmlns="http://schemas.openxmlformats.org/spreadsheetml/2006/main">
  <c r="H17" i="50"/>
  <c r="I17"/>
  <c r="D29" l="1"/>
  <c r="E29"/>
  <c r="F29"/>
  <c r="G29"/>
  <c r="C29"/>
  <c r="D22"/>
  <c r="E22"/>
  <c r="G22"/>
  <c r="C22"/>
  <c r="D18"/>
  <c r="E18"/>
  <c r="F18"/>
  <c r="G18"/>
  <c r="C18"/>
  <c r="D8"/>
  <c r="E8"/>
  <c r="G8"/>
  <c r="C8"/>
  <c r="D56" i="49"/>
  <c r="E56"/>
  <c r="F56"/>
  <c r="G56"/>
  <c r="C56"/>
  <c r="D50"/>
  <c r="E50"/>
  <c r="F50"/>
  <c r="G50"/>
  <c r="C50"/>
  <c r="D47"/>
  <c r="E47"/>
  <c r="F47"/>
  <c r="G47"/>
  <c r="C47"/>
  <c r="D34"/>
  <c r="E34"/>
  <c r="F34"/>
  <c r="G34"/>
  <c r="C34"/>
  <c r="D27"/>
  <c r="E27"/>
  <c r="F27"/>
  <c r="G27"/>
  <c r="C27"/>
  <c r="D24"/>
  <c r="E24"/>
  <c r="F24"/>
  <c r="G24"/>
  <c r="C24"/>
  <c r="F11"/>
  <c r="G11"/>
  <c r="E11"/>
  <c r="D11"/>
  <c r="C11"/>
  <c r="E8"/>
  <c r="F8"/>
  <c r="G8"/>
  <c r="D8"/>
  <c r="C8"/>
  <c r="G7" i="50" l="1"/>
  <c r="F7"/>
  <c r="E7"/>
  <c r="D7"/>
  <c r="C7"/>
  <c r="G7" i="49" l="1"/>
  <c r="F7"/>
  <c r="C27" i="53"/>
  <c r="D27"/>
  <c r="E27"/>
  <c r="B27"/>
  <c r="E13"/>
  <c r="B13"/>
  <c r="B13" i="54"/>
  <c r="D13"/>
  <c r="C13"/>
  <c r="E13" i="52"/>
  <c r="H7" i="50"/>
  <c r="D13" i="52"/>
  <c r="C13"/>
  <c r="C26"/>
  <c r="M15" i="58"/>
  <c r="L15"/>
  <c r="M14"/>
  <c r="L14"/>
  <c r="M13"/>
  <c r="L13"/>
  <c r="M11"/>
  <c r="L11"/>
  <c r="M10"/>
  <c r="L10"/>
  <c r="D12"/>
  <c r="D8" s="1"/>
  <c r="C12"/>
  <c r="G12"/>
  <c r="F12"/>
  <c r="F8" s="1"/>
  <c r="H8" s="1"/>
  <c r="H9"/>
  <c r="J12"/>
  <c r="M12" s="1"/>
  <c r="I12"/>
  <c r="M9"/>
  <c r="L9"/>
  <c r="K10"/>
  <c r="K11"/>
  <c r="K13"/>
  <c r="K14"/>
  <c r="K15"/>
  <c r="H10"/>
  <c r="H11"/>
  <c r="H13"/>
  <c r="H14"/>
  <c r="H15"/>
  <c r="E10"/>
  <c r="N10" s="1"/>
  <c r="E11"/>
  <c r="E13"/>
  <c r="E14"/>
  <c r="N14" s="1"/>
  <c r="E15"/>
  <c r="I61" i="49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D7"/>
  <c r="E7"/>
  <c r="I26" i="50"/>
  <c r="I25"/>
  <c r="H25"/>
  <c r="I24"/>
  <c r="H24"/>
  <c r="I23"/>
  <c r="H23"/>
  <c r="I18"/>
  <c r="H18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E9" i="58"/>
  <c r="N11" l="1"/>
  <c r="N15"/>
  <c r="N13"/>
  <c r="L12"/>
  <c r="E12"/>
  <c r="H26" i="50"/>
  <c r="H8" i="49"/>
  <c r="K12" i="58"/>
  <c r="H12"/>
  <c r="C8"/>
  <c r="E8" s="1"/>
  <c r="K9"/>
  <c r="N9" s="1"/>
  <c r="I8"/>
  <c r="H7" i="49"/>
  <c r="I8"/>
  <c r="J8" i="58"/>
  <c r="M8" s="1"/>
  <c r="N12" l="1"/>
  <c r="I7" i="49"/>
  <c r="L8" i="58"/>
  <c r="K8"/>
  <c r="N8" s="1"/>
  <c r="C7" i="49"/>
</calcChain>
</file>

<file path=xl/sharedStrings.xml><?xml version="1.0" encoding="utf-8"?>
<sst xmlns="http://schemas.openxmlformats.org/spreadsheetml/2006/main" count="248" uniqueCount="203">
  <si>
    <t>index</t>
  </si>
  <si>
    <t>Celkem</t>
  </si>
  <si>
    <t>v tis. Kč</t>
  </si>
  <si>
    <t>číslo řádku</t>
  </si>
  <si>
    <t>ukazatel</t>
  </si>
  <si>
    <t>hlavní činnost</t>
  </si>
  <si>
    <t>doplňková činnost</t>
  </si>
  <si>
    <t>celkem</t>
  </si>
  <si>
    <t>vývojový ukazatel</t>
  </si>
  <si>
    <t>Přepočtený počet zaměstnanců</t>
  </si>
  <si>
    <t>Odpisy dl. nehmotného a hmotného majetku  (551)</t>
  </si>
  <si>
    <t>Čerpání fondů (648)</t>
  </si>
  <si>
    <t>Tvorba fondů (548)</t>
  </si>
  <si>
    <t>1.</t>
  </si>
  <si>
    <t>Schválená výše</t>
  </si>
  <si>
    <t>7=6-5</t>
  </si>
  <si>
    <t>8=6/5</t>
  </si>
  <si>
    <t>Příjmy za poskytování služeb a výrobků</t>
  </si>
  <si>
    <t>Ubytování, pobyt</t>
  </si>
  <si>
    <t>Stravné</t>
  </si>
  <si>
    <t>Reklama</t>
  </si>
  <si>
    <t>Zájmové činnosti</t>
  </si>
  <si>
    <t>Ostatní příjmy z poskytování služeb, poplatky za úhradu</t>
  </si>
  <si>
    <t>Příjmy za prodej zboží (nakoupeného za dalším prodejem)</t>
  </si>
  <si>
    <t>Ostatní příjmy z vlastní činnosti</t>
  </si>
  <si>
    <t>Příjmy od zřizovatele</t>
  </si>
  <si>
    <t>Příjmy z jiných rozpočtů</t>
  </si>
  <si>
    <t>Příjmy z pronájmu</t>
  </si>
  <si>
    <t>Přijaté dary</t>
  </si>
  <si>
    <t>Platy a povinné pojistné placené zaměstnavatelem, ostatní platby za provedenou práci</t>
  </si>
  <si>
    <t>Platy a ostatní platby hrazené MŠMT</t>
  </si>
  <si>
    <t>Nákupy materiálu</t>
  </si>
  <si>
    <t xml:space="preserve">Úroky a ostatní finanční výdaje, splátky úvěrů, poplatky za platby kartou apod. </t>
  </si>
  <si>
    <t>Nákupy vody, paliv, energií</t>
  </si>
  <si>
    <t>Voda</t>
  </si>
  <si>
    <t>Teplo</t>
  </si>
  <si>
    <t>Plyn</t>
  </si>
  <si>
    <t>Elektrická energie</t>
  </si>
  <si>
    <t>Pohonné hmoty a maziva</t>
  </si>
  <si>
    <t>Nákupy ostatních energií</t>
  </si>
  <si>
    <t>Nákupy služeb</t>
  </si>
  <si>
    <t>Daně</t>
  </si>
  <si>
    <t>Pořízení majetku</t>
  </si>
  <si>
    <t>Ostatní výdaje</t>
  </si>
  <si>
    <t>Náklady celkem</t>
  </si>
  <si>
    <t>Výnosy celkem</t>
  </si>
  <si>
    <t>Název příspěvkové organizace:</t>
  </si>
  <si>
    <t>název investice</t>
  </si>
  <si>
    <t>popis</t>
  </si>
  <si>
    <t>fond investic PO</t>
  </si>
  <si>
    <t>dotace státního rozpočtu</t>
  </si>
  <si>
    <t>jiné zdroje</t>
  </si>
  <si>
    <t>název opravy</t>
  </si>
  <si>
    <t>Číslo</t>
  </si>
  <si>
    <t>Položka</t>
  </si>
  <si>
    <t>VÝDAJE</t>
  </si>
  <si>
    <t>Potraviny</t>
  </si>
  <si>
    <t>Léky a zdravotnický materiál</t>
  </si>
  <si>
    <t>Prádlo, oděvy, obuv, ochranné pomůcky</t>
  </si>
  <si>
    <t>Učebnice a bezplatně poskytované školní potřeby (ONIV)</t>
  </si>
  <si>
    <t>Knihy, učební pomůcky a tisk</t>
  </si>
  <si>
    <t>Software a jiné programové vybavení</t>
  </si>
  <si>
    <t>Drobný hmotný dlouhodobý majetek (nábytek, technické zhodnocení)</t>
  </si>
  <si>
    <t>Nákup zboží za účelem dalšího prodeje</t>
  </si>
  <si>
    <t>Čistící, desinfekční a úklidové prostředky</t>
  </si>
  <si>
    <t>Kancelářské potřeby</t>
  </si>
  <si>
    <t>Hračky a sportovní materiál</t>
  </si>
  <si>
    <t>Ostatní (nákup materiálu jinde nezařazený)</t>
  </si>
  <si>
    <t xml:space="preserve">Úroky a ostatní finanční výdaje, poplatky za platby kartou apod. </t>
  </si>
  <si>
    <t>Splátky úvěrů</t>
  </si>
  <si>
    <t>Služby telekomunikace a radiokomunikace, internetu</t>
  </si>
  <si>
    <t>Pojištění</t>
  </si>
  <si>
    <t>Nájemné zřizovatel</t>
  </si>
  <si>
    <t>Nájemné cizí</t>
  </si>
  <si>
    <t>Konzultační, poradenské a právní služby</t>
  </si>
  <si>
    <t>Služby školení a vzdělávání</t>
  </si>
  <si>
    <t xml:space="preserve">Služby související s informačními a komunikačními technologiemi, zpracování dat </t>
  </si>
  <si>
    <t xml:space="preserve">Stravování, stravenky </t>
  </si>
  <si>
    <t>Revize BOZP a PO</t>
  </si>
  <si>
    <t>Plavání</t>
  </si>
  <si>
    <t>Bruslení</t>
  </si>
  <si>
    <t>Ostatní (nákup ostatních služeb)</t>
  </si>
  <si>
    <t>Platby DPH</t>
  </si>
  <si>
    <t xml:space="preserve">Platby ostatních daní a poplatků </t>
  </si>
  <si>
    <t>Pořízení dlouhodobého nehmotného majetku</t>
  </si>
  <si>
    <t>Stroje, přístroje, zařízení, nemovitosti</t>
  </si>
  <si>
    <t>Dopravní prostředky</t>
  </si>
  <si>
    <t>Umělecká díla</t>
  </si>
  <si>
    <t>Pořízení ostatního dlouhodobého majetku</t>
  </si>
  <si>
    <t>Opravy</t>
  </si>
  <si>
    <t>Cestovné (tuzemské i zahraniční)</t>
  </si>
  <si>
    <t>Výdaje hrazené z reprefondu</t>
  </si>
  <si>
    <t>Sankce, pokuty, penále, odvody zřizovateli</t>
  </si>
  <si>
    <t>Ostatní výdaje jinde nezařazené</t>
  </si>
  <si>
    <t>PŘÍJMY</t>
  </si>
  <si>
    <t>Školné + družina</t>
  </si>
  <si>
    <t xml:space="preserve">Vstupné </t>
  </si>
  <si>
    <t>Příspěvek na provoz bezúčelový</t>
  </si>
  <si>
    <t>Příspěvek na provoz účelový</t>
  </si>
  <si>
    <t>Příspěvek na investice</t>
  </si>
  <si>
    <t>Ostatní příjmy z obecních rozpočtu (ne zřizovatele)</t>
  </si>
  <si>
    <t>Příjmy k úhradě přímých nákladů na školství</t>
  </si>
  <si>
    <t xml:space="preserve">Příjmy z krajského rozpočtu </t>
  </si>
  <si>
    <t>Příjmy ze státního rozpočtu a státního fondu</t>
  </si>
  <si>
    <t>Příjmy od ostatních subjektů (úřad práce, ESF, OSSZ - příspěvky na péči)</t>
  </si>
  <si>
    <t>Příjmy od zdravotních pojišťoven</t>
  </si>
  <si>
    <t>Ostatní příjmy jinde nezařazené</t>
  </si>
  <si>
    <t>Příjmy z prodeje majetku</t>
  </si>
  <si>
    <t>Úroky a ostatní finanční příjmy</t>
  </si>
  <si>
    <t>Skutečnost k 31.8</t>
  </si>
  <si>
    <t>Vyčerpáno</t>
  </si>
  <si>
    <t>Navrhovaná částka</t>
  </si>
  <si>
    <t>Skutečná částka</t>
  </si>
  <si>
    <t>PŘEHLED VÝDAJŮ</t>
  </si>
  <si>
    <t>PŘEHLED PŘÍJMŮ</t>
  </si>
  <si>
    <t>Vlastní výnosy (60x)</t>
  </si>
  <si>
    <t>Výnosy od zřizovatele (672_xxx)</t>
  </si>
  <si>
    <t>3. PLÁN HOSPODÁŘSKÉHO VÝSLEDKU z hlavní a doplňkové činnosti</t>
  </si>
  <si>
    <t>CELKEM</t>
  </si>
  <si>
    <t>předpokládaná částka</t>
  </si>
  <si>
    <t>Plán odpisů - skupiny dlouhodobého majetku</t>
  </si>
  <si>
    <t>Typ dlouhodobého majetku</t>
  </si>
  <si>
    <t>Pořizovací cena majetku v Kč</t>
  </si>
  <si>
    <t>Plán odpisů - majetek, jehož hodnota po odepsání tvoří již méně jak 20%</t>
  </si>
  <si>
    <t>Stav (zda se bude majetek obnovovat)</t>
  </si>
  <si>
    <t>Oprávky k 31.8 aktuálního roku v Kč</t>
  </si>
  <si>
    <t>Schválená částka</t>
  </si>
  <si>
    <t>Odpisová skupina I</t>
  </si>
  <si>
    <t>Odpisová skupina II</t>
  </si>
  <si>
    <t>Odpisová skupina III</t>
  </si>
  <si>
    <t>Odpisová skupina IV</t>
  </si>
  <si>
    <t>Odpisová skupina V</t>
  </si>
  <si>
    <t>Odpisová skupina VI</t>
  </si>
  <si>
    <t>Odpisová skupina VII</t>
  </si>
  <si>
    <t>Zůstatková cena k 31.8.aktuálního roku v Kč</t>
  </si>
  <si>
    <t>Zůstatková cena k 31.12. plánovacího roku v Kč</t>
  </si>
  <si>
    <t>Výše po změnách k 31.8</t>
  </si>
  <si>
    <t>7=5-1</t>
  </si>
  <si>
    <t>8=5/1</t>
  </si>
  <si>
    <t>Hospodářský výsledek  (výnosy - náklady)</t>
  </si>
  <si>
    <t>Doplňkové informace</t>
  </si>
  <si>
    <t>Typ doplňkové informace</t>
  </si>
  <si>
    <t>Skutečnost předminulý rok</t>
  </si>
  <si>
    <t>Skutečnost minulý rok</t>
  </si>
  <si>
    <t>Skutečnost aktuální rok (předpoklad do konce roku)</t>
  </si>
  <si>
    <t>Plán dalšího roku</t>
  </si>
  <si>
    <t>Fyzický počet zaměstnanců</t>
  </si>
  <si>
    <t>Průměrný plat (mzda) měsíčně v Kč</t>
  </si>
  <si>
    <t>Souhrnný textový komentář</t>
  </si>
  <si>
    <t>Plán oprav z vlastních zdrojů</t>
  </si>
  <si>
    <t>Ostatní drobné opravy</t>
  </si>
  <si>
    <t>Celkem 1801</t>
  </si>
  <si>
    <t>Plán investic prováděných PO (z vlastních zdrojů i se zapojením jiných zdrojů)(nad 100 tis. Kč)</t>
  </si>
  <si>
    <t xml:space="preserve">Plán rekonstrukcí a investic z rozpočtu zřizovatele </t>
  </si>
  <si>
    <t xml:space="preserve">Priorita </t>
  </si>
  <si>
    <t>Mzdové náklady - celkem</t>
  </si>
  <si>
    <t>Název PO</t>
  </si>
  <si>
    <t>Sportis</t>
  </si>
  <si>
    <t>Kultura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</si>
  <si>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</si>
  <si>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</si>
  <si>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</si>
  <si>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</si>
  <si>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</si>
  <si>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</si>
  <si>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</si>
  <si>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</si>
  <si>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</si>
  <si>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</si>
  <si>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*výběr ze seznamu</t>
  </si>
  <si>
    <t>Aktuální finanční plán</t>
  </si>
  <si>
    <t>2.</t>
  </si>
  <si>
    <t>a</t>
  </si>
  <si>
    <t>b</t>
  </si>
  <si>
    <t>c</t>
  </si>
  <si>
    <t>vývojový ukazatel HČ</t>
  </si>
  <si>
    <t>vývojový ukazatel DČ</t>
  </si>
  <si>
    <t>index (celkem)</t>
  </si>
  <si>
    <t>10=7-1</t>
  </si>
  <si>
    <t>11=8-2</t>
  </si>
  <si>
    <t>12=9/3</t>
  </si>
  <si>
    <t>"--------------------------------------------"</t>
  </si>
  <si>
    <t>Příloha č. 1 Pravidel - Návrh rozpočtu PO</t>
  </si>
  <si>
    <t>poslední uzavřený rok 2015</t>
  </si>
  <si>
    <t>aktuální rok k 30.6.2016</t>
  </si>
  <si>
    <t>Plán na rok 2017</t>
  </si>
  <si>
    <t>Základní umělecká škola Františka Drdly Žďár nad Sázavou</t>
  </si>
  <si>
    <t>Oprava hudebních nástrojů</t>
  </si>
  <si>
    <t>Oprava školnického bytu</t>
  </si>
  <si>
    <t>Základní umělecká škola Františka Drdly, Žďár nad Sázavou</t>
  </si>
  <si>
    <t>Zpracovala: Jelínková Blanka</t>
  </si>
  <si>
    <t>Zodpovídá: Mgr. Foralová Dana, ředitelka</t>
  </si>
  <si>
    <t>oprava výměníkové</t>
  </si>
  <si>
    <t>rozdělovač,ventily</t>
  </si>
  <si>
    <t>výměna dvojitých vnitřních dveří (38 ks)</t>
  </si>
  <si>
    <t>přístřešek pro kočárky a kola před ZUŠ</t>
  </si>
  <si>
    <t>3.</t>
  </si>
  <si>
    <t>klavírů, dechových nástrojů</t>
  </si>
  <si>
    <t>koupelna, WC</t>
  </si>
  <si>
    <t>nivelace, koberec</t>
  </si>
  <si>
    <t>Oprava podlahy jedné učebny</t>
  </si>
  <si>
    <t>v Kč</t>
  </si>
  <si>
    <t>v kč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</si>
</sst>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12"/>
      <name val="Times New Roman"/>
      <family val="1"/>
    </font>
    <font>
      <sz val="14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 CE"/>
      <charset val="238"/>
    </font>
    <font>
      <sz val="9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9" fillId="0" borderId="0"/>
  </cellStyleXfs>
  <cellXfs count="22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4" fontId="3" fillId="0" borderId="1" xfId="0" applyNumberFormat="1" applyFont="1" applyBorder="1"/>
    <xf numFmtId="4" fontId="3" fillId="0" borderId="3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4" fontId="3" fillId="0" borderId="13" xfId="0" applyNumberFormat="1" applyFont="1" applyBorder="1"/>
    <xf numFmtId="0" fontId="0" fillId="0" borderId="0" xfId="0" applyBorder="1" applyAlignment="1"/>
    <xf numFmtId="0" fontId="0" fillId="0" borderId="1" xfId="0" applyBorder="1"/>
    <xf numFmtId="0" fontId="8" fillId="0" borderId="0" xfId="0" applyFont="1"/>
    <xf numFmtId="0" fontId="16" fillId="3" borderId="1" xfId="0" applyFont="1" applyFill="1" applyBorder="1" applyAlignment="1">
      <alignment horizontal="left"/>
    </xf>
    <xf numFmtId="0" fontId="0" fillId="0" borderId="0" xfId="0" applyAlignment="1"/>
    <xf numFmtId="0" fontId="0" fillId="4" borderId="0" xfId="0" applyFill="1"/>
    <xf numFmtId="0" fontId="18" fillId="0" borderId="0" xfId="0" applyFont="1" applyAlignment="1">
      <alignment horizontal="left" vertical="center"/>
    </xf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/>
    <xf numFmtId="4" fontId="3" fillId="0" borderId="0" xfId="0" applyNumberFormat="1" applyFont="1" applyBorder="1"/>
    <xf numFmtId="2" fontId="0" fillId="0" borderId="0" xfId="0" applyNumberFormat="1" applyBorder="1"/>
    <xf numFmtId="49" fontId="0" fillId="0" borderId="0" xfId="0" applyNumberFormat="1" applyAlignment="1"/>
    <xf numFmtId="49" fontId="0" fillId="0" borderId="0" xfId="0" applyNumberFormat="1" applyBorder="1" applyAlignment="1"/>
    <xf numFmtId="4" fontId="3" fillId="0" borderId="0" xfId="0" applyNumberFormat="1" applyFont="1" applyFill="1" applyBorder="1"/>
    <xf numFmtId="0" fontId="5" fillId="0" borderId="1" xfId="0" applyFont="1" applyBorder="1" applyAlignment="1">
      <alignment horizontal="center" wrapText="1"/>
    </xf>
    <xf numFmtId="0" fontId="8" fillId="0" borderId="7" xfId="0" applyFont="1" applyBorder="1"/>
    <xf numFmtId="0" fontId="0" fillId="0" borderId="2" xfId="0" applyBorder="1"/>
    <xf numFmtId="0" fontId="5" fillId="0" borderId="3" xfId="0" applyFont="1" applyBorder="1" applyAlignment="1">
      <alignment horizontal="center" wrapText="1"/>
    </xf>
    <xf numFmtId="0" fontId="19" fillId="5" borderId="8" xfId="0" applyFont="1" applyFill="1" applyBorder="1"/>
    <xf numFmtId="0" fontId="16" fillId="3" borderId="1" xfId="0" applyFont="1" applyFill="1" applyBorder="1" applyAlignment="1"/>
    <xf numFmtId="0" fontId="16" fillId="3" borderId="3" xfId="0" applyFont="1" applyFill="1" applyBorder="1" applyAlignment="1"/>
    <xf numFmtId="0" fontId="11" fillId="0" borderId="0" xfId="0" applyFont="1"/>
    <xf numFmtId="4" fontId="3" fillId="0" borderId="4" xfId="0" applyNumberFormat="1" applyFont="1" applyBorder="1"/>
    <xf numFmtId="49" fontId="13" fillId="0" borderId="0" xfId="0" applyNumberFormat="1" applyFont="1" applyAlignment="1"/>
    <xf numFmtId="0" fontId="13" fillId="0" borderId="0" xfId="0" applyFont="1"/>
    <xf numFmtId="0" fontId="16" fillId="3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9" fillId="5" borderId="9" xfId="0" applyFont="1" applyFill="1" applyBorder="1"/>
    <xf numFmtId="0" fontId="0" fillId="0" borderId="2" xfId="0" applyFill="1" applyBorder="1"/>
    <xf numFmtId="0" fontId="13" fillId="0" borderId="12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22" xfId="0" applyFont="1" applyBorder="1"/>
    <xf numFmtId="0" fontId="9" fillId="6" borderId="22" xfId="0" applyFont="1" applyFill="1" applyBorder="1" applyAlignment="1" applyProtection="1">
      <alignment vertical="top" wrapText="1" readingOrder="1"/>
      <protection locked="0"/>
    </xf>
    <xf numFmtId="0" fontId="18" fillId="0" borderId="8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0" fillId="0" borderId="10" xfId="0" applyBorder="1"/>
    <xf numFmtId="0" fontId="0" fillId="0" borderId="13" xfId="0" applyBorder="1"/>
    <xf numFmtId="0" fontId="18" fillId="0" borderId="9" xfId="0" applyFont="1" applyBorder="1" applyAlignment="1">
      <alignment horizontal="left" vertical="center"/>
    </xf>
    <xf numFmtId="0" fontId="9" fillId="6" borderId="23" xfId="0" applyFont="1" applyFill="1" applyBorder="1" applyAlignment="1" applyProtection="1">
      <alignment vertical="top" wrapText="1" readingOrder="1"/>
      <protection locked="0"/>
    </xf>
    <xf numFmtId="0" fontId="0" fillId="0" borderId="16" xfId="0" applyBorder="1"/>
    <xf numFmtId="0" fontId="0" fillId="0" borderId="14" xfId="0" applyBorder="1"/>
    <xf numFmtId="0" fontId="0" fillId="0" borderId="24" xfId="0" applyFont="1" applyBorder="1"/>
    <xf numFmtId="0" fontId="9" fillId="6" borderId="24" xfId="0" applyFont="1" applyFill="1" applyBorder="1" applyAlignment="1" applyProtection="1">
      <alignment vertical="top" wrapText="1" readingOrder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vertical="top" wrapText="1" readingOrder="1"/>
      <protection locked="0"/>
    </xf>
    <xf numFmtId="0" fontId="0" fillId="0" borderId="2" xfId="0" applyFont="1" applyBorder="1"/>
    <xf numFmtId="0" fontId="9" fillId="2" borderId="5" xfId="0" applyFont="1" applyFill="1" applyBorder="1" applyAlignment="1" applyProtection="1">
      <alignment vertical="top" wrapText="1" readingOrder="1"/>
      <protection locked="0"/>
    </xf>
    <xf numFmtId="0" fontId="9" fillId="2" borderId="10" xfId="0" applyFont="1" applyFill="1" applyBorder="1" applyAlignment="1" applyProtection="1">
      <alignment vertical="top" wrapText="1" readingOrder="1"/>
      <protection locked="0"/>
    </xf>
    <xf numFmtId="4" fontId="3" fillId="0" borderId="14" xfId="0" applyNumberFormat="1" applyFont="1" applyBorder="1"/>
    <xf numFmtId="4" fontId="19" fillId="5" borderId="11" xfId="0" applyNumberFormat="1" applyFont="1" applyFill="1" applyBorder="1"/>
    <xf numFmtId="4" fontId="19" fillId="5" borderId="17" xfId="0" applyNumberFormat="1" applyFont="1" applyFill="1" applyBorder="1"/>
    <xf numFmtId="4" fontId="19" fillId="5" borderId="18" xfId="0" applyNumberFormat="1" applyFont="1" applyFill="1" applyBorder="1"/>
    <xf numFmtId="0" fontId="19" fillId="5" borderId="7" xfId="0" applyFont="1" applyFill="1" applyBorder="1" applyAlignment="1">
      <alignment horizontal="center"/>
    </xf>
    <xf numFmtId="4" fontId="3" fillId="0" borderId="6" xfId="0" applyNumberFormat="1" applyFont="1" applyBorder="1"/>
    <xf numFmtId="4" fontId="3" fillId="0" borderId="25" xfId="0" applyNumberFormat="1" applyFont="1" applyBorder="1"/>
    <xf numFmtId="4" fontId="3" fillId="0" borderId="26" xfId="0" applyNumberFormat="1" applyFont="1" applyBorder="1"/>
    <xf numFmtId="4" fontId="19" fillId="5" borderId="27" xfId="0" applyNumberFormat="1" applyFont="1" applyFill="1" applyBorder="1"/>
    <xf numFmtId="4" fontId="19" fillId="5" borderId="28" xfId="0" applyNumberFormat="1" applyFont="1" applyFill="1" applyBorder="1"/>
    <xf numFmtId="4" fontId="3" fillId="0" borderId="29" xfId="0" applyNumberFormat="1" applyFont="1" applyBorder="1"/>
    <xf numFmtId="0" fontId="19" fillId="5" borderId="5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0" fillId="7" borderId="5" xfId="0" applyFont="1" applyFill="1" applyBorder="1" applyAlignment="1" applyProtection="1">
      <alignment horizontal="center" vertical="center" wrapText="1" readingOrder="1"/>
      <protection locked="0"/>
    </xf>
    <xf numFmtId="0" fontId="10" fillId="8" borderId="4" xfId="0" applyFont="1" applyFill="1" applyBorder="1" applyAlignment="1" applyProtection="1">
      <alignment horizontal="center" vertical="center" wrapText="1" readingOrder="1"/>
      <protection locked="0"/>
    </xf>
    <xf numFmtId="0" fontId="10" fillId="8" borderId="6" xfId="0" applyFont="1" applyFill="1" applyBorder="1" applyAlignment="1" applyProtection="1">
      <alignment horizontal="center" vertical="center" wrapText="1" readingOrder="1"/>
      <protection locked="0"/>
    </xf>
    <xf numFmtId="0" fontId="13" fillId="4" borderId="0" xfId="0" applyFont="1" applyFill="1"/>
    <xf numFmtId="0" fontId="8" fillId="0" borderId="30" xfId="0" applyFont="1" applyBorder="1"/>
    <xf numFmtId="0" fontId="8" fillId="0" borderId="31" xfId="0" applyFont="1" applyBorder="1"/>
    <xf numFmtId="0" fontId="8" fillId="0" borderId="32" xfId="0" applyFont="1" applyBorder="1"/>
    <xf numFmtId="0" fontId="10" fillId="8" borderId="5" xfId="0" applyFont="1" applyFill="1" applyBorder="1" applyAlignment="1" applyProtection="1">
      <alignment horizontal="center" vertical="center" wrapText="1" readingOrder="1"/>
      <protection locked="0"/>
    </xf>
    <xf numFmtId="4" fontId="3" fillId="0" borderId="15" xfId="0" applyNumberFormat="1" applyFont="1" applyBorder="1"/>
    <xf numFmtId="0" fontId="14" fillId="7" borderId="36" xfId="0" applyFont="1" applyFill="1" applyBorder="1" applyAlignment="1" applyProtection="1">
      <alignment horizontal="center" vertical="center" wrapText="1" readingOrder="1"/>
      <protection locked="0"/>
    </xf>
    <xf numFmtId="0" fontId="14" fillId="7" borderId="37" xfId="0" applyFont="1" applyFill="1" applyBorder="1" applyAlignment="1" applyProtection="1">
      <alignment horizontal="center" vertical="center" wrapText="1" readingOrder="1"/>
      <protection locked="0"/>
    </xf>
    <xf numFmtId="0" fontId="14" fillId="7" borderId="38" xfId="0" applyFont="1" applyFill="1" applyBorder="1" applyAlignment="1" applyProtection="1">
      <alignment horizontal="center" vertical="center" wrapText="1" readingOrder="1"/>
      <protection locked="0"/>
    </xf>
    <xf numFmtId="0" fontId="0" fillId="4" borderId="0" xfId="0" applyFont="1" applyFill="1"/>
    <xf numFmtId="0" fontId="0" fillId="0" borderId="0" xfId="0" applyFont="1"/>
    <xf numFmtId="49" fontId="13" fillId="9" borderId="0" xfId="0" applyNumberFormat="1" applyFont="1" applyFill="1" applyAlignment="1"/>
    <xf numFmtId="0" fontId="0" fillId="9" borderId="0" xfId="0" applyFill="1"/>
    <xf numFmtId="0" fontId="11" fillId="9" borderId="0" xfId="0" applyFont="1" applyFill="1"/>
    <xf numFmtId="0" fontId="8" fillId="9" borderId="0" xfId="0" applyFont="1" applyFill="1"/>
    <xf numFmtId="0" fontId="13" fillId="9" borderId="0" xfId="0" applyFont="1" applyFill="1" applyAlignment="1">
      <alignment horizontal="right"/>
    </xf>
    <xf numFmtId="0" fontId="8" fillId="9" borderId="7" xfId="0" applyFont="1" applyFill="1" applyBorder="1"/>
    <xf numFmtId="0" fontId="8" fillId="9" borderId="8" xfId="0" applyFont="1" applyFill="1" applyBorder="1" applyAlignment="1">
      <alignment vertical="center"/>
    </xf>
    <xf numFmtId="0" fontId="5" fillId="9" borderId="8" xfId="0" applyFont="1" applyFill="1" applyBorder="1" applyAlignment="1">
      <alignment horizontal="left"/>
    </xf>
    <xf numFmtId="0" fontId="0" fillId="9" borderId="2" xfId="0" applyFill="1" applyBorder="1"/>
    <xf numFmtId="0" fontId="0" fillId="9" borderId="1" xfId="0" applyFill="1" applyBorder="1"/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/>
    <xf numFmtId="0" fontId="17" fillId="9" borderId="5" xfId="0" applyFont="1" applyFill="1" applyBorder="1" applyAlignment="1">
      <alignment horizontal="right" vertical="center"/>
    </xf>
    <xf numFmtId="0" fontId="17" fillId="9" borderId="4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right"/>
    </xf>
    <xf numFmtId="0" fontId="19" fillId="9" borderId="13" xfId="0" applyFont="1" applyFill="1" applyBorder="1"/>
    <xf numFmtId="0" fontId="19" fillId="9" borderId="8" xfId="0" applyFont="1" applyFill="1" applyBorder="1"/>
    <xf numFmtId="0" fontId="17" fillId="9" borderId="2" xfId="0" applyFont="1" applyFill="1" applyBorder="1" applyAlignment="1">
      <alignment horizontal="right"/>
    </xf>
    <xf numFmtId="0" fontId="17" fillId="9" borderId="1" xfId="0" applyFont="1" applyFill="1" applyBorder="1"/>
    <xf numFmtId="0" fontId="17" fillId="9" borderId="3" xfId="0" applyFont="1" applyFill="1" applyBorder="1"/>
    <xf numFmtId="0" fontId="21" fillId="9" borderId="2" xfId="0" applyFont="1" applyFill="1" applyBorder="1" applyAlignment="1">
      <alignment horizontal="right"/>
    </xf>
    <xf numFmtId="0" fontId="21" fillId="9" borderId="1" xfId="0" applyFont="1" applyFill="1" applyBorder="1"/>
    <xf numFmtId="4" fontId="3" fillId="9" borderId="1" xfId="0" applyNumberFormat="1" applyFont="1" applyFill="1" applyBorder="1"/>
    <xf numFmtId="2" fontId="0" fillId="9" borderId="3" xfId="0" applyNumberFormat="1" applyFill="1" applyBorder="1"/>
    <xf numFmtId="0" fontId="20" fillId="9" borderId="2" xfId="0" applyFont="1" applyFill="1" applyBorder="1" applyAlignment="1">
      <alignment horizontal="right"/>
    </xf>
    <xf numFmtId="0" fontId="20" fillId="9" borderId="1" xfId="0" applyFont="1" applyFill="1" applyBorder="1" applyAlignment="1">
      <alignment horizontal="left"/>
    </xf>
    <xf numFmtId="0" fontId="20" fillId="9" borderId="1" xfId="0" applyFont="1" applyFill="1" applyBorder="1"/>
    <xf numFmtId="0" fontId="16" fillId="9" borderId="2" xfId="0" applyFont="1" applyFill="1" applyBorder="1" applyAlignment="1">
      <alignment horizontal="right"/>
    </xf>
    <xf numFmtId="0" fontId="16" fillId="9" borderId="1" xfId="0" applyFont="1" applyFill="1" applyBorder="1" applyAlignment="1">
      <alignment horizontal="left"/>
    </xf>
    <xf numFmtId="0" fontId="17" fillId="9" borderId="1" xfId="0" applyFont="1" applyFill="1" applyBorder="1" applyAlignment="1"/>
    <xf numFmtId="0" fontId="12" fillId="9" borderId="1" xfId="0" applyFont="1" applyFill="1" applyBorder="1" applyAlignment="1"/>
    <xf numFmtId="0" fontId="0" fillId="9" borderId="3" xfId="0" applyFill="1" applyBorder="1"/>
    <xf numFmtId="0" fontId="12" fillId="9" borderId="1" xfId="0" applyFont="1" applyFill="1" applyBorder="1" applyAlignment="1">
      <alignment horizontal="left"/>
    </xf>
    <xf numFmtId="0" fontId="17" fillId="9" borderId="3" xfId="0" applyFont="1" applyFill="1" applyBorder="1" applyAlignment="1"/>
    <xf numFmtId="0" fontId="21" fillId="9" borderId="1" xfId="0" applyFont="1" applyFill="1" applyBorder="1" applyAlignment="1">
      <alignment horizontal="left"/>
    </xf>
    <xf numFmtId="0" fontId="21" fillId="9" borderId="1" xfId="0" applyFont="1" applyFill="1" applyBorder="1" applyAlignment="1"/>
    <xf numFmtId="4" fontId="4" fillId="9" borderId="1" xfId="0" applyNumberFormat="1" applyFont="1" applyFill="1" applyBorder="1"/>
    <xf numFmtId="4" fontId="3" fillId="9" borderId="3" xfId="0" applyNumberFormat="1" applyFont="1" applyFill="1" applyBorder="1" applyAlignment="1">
      <alignment horizontal="center"/>
    </xf>
    <xf numFmtId="0" fontId="16" fillId="9" borderId="1" xfId="0" applyFont="1" applyFill="1" applyBorder="1"/>
    <xf numFmtId="0" fontId="16" fillId="9" borderId="3" xfId="0" applyFont="1" applyFill="1" applyBorder="1"/>
    <xf numFmtId="0" fontId="20" fillId="9" borderId="5" xfId="0" applyFont="1" applyFill="1" applyBorder="1" applyAlignment="1">
      <alignment horizontal="right"/>
    </xf>
    <xf numFmtId="0" fontId="20" fillId="9" borderId="4" xfId="0" applyFont="1" applyFill="1" applyBorder="1"/>
    <xf numFmtId="4" fontId="3" fillId="9" borderId="4" xfId="0" applyNumberFormat="1" applyFont="1" applyFill="1" applyBorder="1"/>
    <xf numFmtId="2" fontId="0" fillId="9" borderId="6" xfId="0" applyNumberFormat="1" applyFill="1" applyBorder="1"/>
    <xf numFmtId="0" fontId="13" fillId="9" borderId="0" xfId="0" applyFont="1" applyFill="1"/>
    <xf numFmtId="0" fontId="2" fillId="9" borderId="14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/>
    </xf>
    <xf numFmtId="4" fontId="3" fillId="9" borderId="1" xfId="0" applyNumberFormat="1" applyFont="1" applyFill="1" applyBorder="1" applyAlignment="1"/>
    <xf numFmtId="4" fontId="4" fillId="9" borderId="1" xfId="0" applyNumberFormat="1" applyFont="1" applyFill="1" applyBorder="1" applyAlignment="1"/>
    <xf numFmtId="4" fontId="3" fillId="9" borderId="3" xfId="0" applyNumberFormat="1" applyFont="1" applyFill="1" applyBorder="1" applyAlignment="1"/>
    <xf numFmtId="0" fontId="12" fillId="9" borderId="2" xfId="0" applyFont="1" applyFill="1" applyBorder="1" applyAlignment="1">
      <alignment horizontal="right"/>
    </xf>
    <xf numFmtId="0" fontId="12" fillId="9" borderId="1" xfId="0" applyFont="1" applyFill="1" applyBorder="1"/>
    <xf numFmtId="4" fontId="3" fillId="9" borderId="4" xfId="0" applyNumberFormat="1" applyFont="1" applyFill="1" applyBorder="1" applyAlignment="1"/>
    <xf numFmtId="0" fontId="0" fillId="9" borderId="0" xfId="0" applyFont="1" applyFill="1"/>
    <xf numFmtId="0" fontId="0" fillId="9" borderId="2" xfId="0" applyFont="1" applyFill="1" applyBorder="1"/>
    <xf numFmtId="0" fontId="0" fillId="9" borderId="1" xfId="0" applyFont="1" applyFill="1" applyBorder="1"/>
    <xf numFmtId="0" fontId="14" fillId="9" borderId="16" xfId="0" applyFont="1" applyFill="1" applyBorder="1" applyAlignment="1">
      <alignment horizontal="right" vertical="center"/>
    </xf>
    <xf numFmtId="0" fontId="14" fillId="9" borderId="14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right"/>
    </xf>
    <xf numFmtId="0" fontId="10" fillId="9" borderId="8" xfId="0" applyFont="1" applyFill="1" applyBorder="1"/>
    <xf numFmtId="0" fontId="10" fillId="9" borderId="9" xfId="0" applyFont="1" applyFill="1" applyBorder="1"/>
    <xf numFmtId="0" fontId="14" fillId="9" borderId="2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left"/>
    </xf>
    <xf numFmtId="0" fontId="14" fillId="9" borderId="1" xfId="0" applyFont="1" applyFill="1" applyBorder="1" applyAlignment="1"/>
    <xf numFmtId="0" fontId="14" fillId="9" borderId="3" xfId="0" applyFont="1" applyFill="1" applyBorder="1" applyAlignment="1"/>
    <xf numFmtId="0" fontId="12" fillId="9" borderId="2" xfId="0" applyFont="1" applyFill="1" applyBorder="1" applyAlignment="1">
      <alignment horizontal="right" vertical="center"/>
    </xf>
    <xf numFmtId="0" fontId="12" fillId="9" borderId="1" xfId="0" applyFont="1" applyFill="1" applyBorder="1" applyAlignment="1">
      <alignment vertical="center"/>
    </xf>
    <xf numFmtId="2" fontId="0" fillId="9" borderId="3" xfId="0" applyNumberFormat="1" applyFont="1" applyFill="1" applyBorder="1" applyAlignment="1"/>
    <xf numFmtId="0" fontId="10" fillId="9" borderId="3" xfId="0" applyFont="1" applyFill="1" applyBorder="1"/>
    <xf numFmtId="0" fontId="14" fillId="9" borderId="1" xfId="0" applyFont="1" applyFill="1" applyBorder="1"/>
    <xf numFmtId="0" fontId="12" fillId="9" borderId="5" xfId="0" applyFont="1" applyFill="1" applyBorder="1" applyAlignment="1">
      <alignment horizontal="right"/>
    </xf>
    <xf numFmtId="0" fontId="12" fillId="9" borderId="4" xfId="0" applyFont="1" applyFill="1" applyBorder="1" applyAlignment="1">
      <alignment horizontal="left"/>
    </xf>
    <xf numFmtId="2" fontId="0" fillId="9" borderId="6" xfId="0" applyNumberFormat="1" applyFont="1" applyFill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9" fillId="0" borderId="0" xfId="0" applyFont="1" applyFill="1" applyBorder="1"/>
    <xf numFmtId="2" fontId="0" fillId="0" borderId="0" xfId="0" applyNumberFormat="1" applyFont="1" applyFill="1" applyBorder="1"/>
    <xf numFmtId="4" fontId="0" fillId="9" borderId="1" xfId="0" applyNumberFormat="1" applyFont="1" applyFill="1" applyBorder="1" applyAlignment="1" applyProtection="1"/>
    <xf numFmtId="4" fontId="14" fillId="9" borderId="1" xfId="0" applyNumberFormat="1" applyFont="1" applyFill="1" applyBorder="1" applyAlignment="1"/>
    <xf numFmtId="4" fontId="19" fillId="9" borderId="8" xfId="0" applyNumberFormat="1" applyFont="1" applyFill="1" applyBorder="1"/>
    <xf numFmtId="4" fontId="10" fillId="9" borderId="8" xfId="0" applyNumberFormat="1" applyFont="1" applyFill="1" applyBorder="1"/>
    <xf numFmtId="4" fontId="10" fillId="9" borderId="1" xfId="0" applyNumberFormat="1" applyFont="1" applyFill="1" applyBorder="1"/>
    <xf numFmtId="4" fontId="17" fillId="9" borderId="1" xfId="0" applyNumberFormat="1" applyFont="1" applyFill="1" applyBorder="1"/>
    <xf numFmtId="4" fontId="17" fillId="9" borderId="1" xfId="0" applyNumberFormat="1" applyFont="1" applyFill="1" applyBorder="1" applyAlignment="1"/>
    <xf numFmtId="4" fontId="0" fillId="9" borderId="1" xfId="0" applyNumberFormat="1" applyFill="1" applyBorder="1"/>
    <xf numFmtId="4" fontId="16" fillId="9" borderId="1" xfId="0" applyNumberFormat="1" applyFont="1" applyFill="1" applyBorder="1"/>
    <xf numFmtId="0" fontId="21" fillId="9" borderId="14" xfId="0" applyFont="1" applyFill="1" applyBorder="1" applyAlignment="1">
      <alignment horizontal="center" vertical="center"/>
    </xf>
    <xf numFmtId="4" fontId="19" fillId="9" borderId="1" xfId="0" applyNumberFormat="1" applyFont="1" applyFill="1" applyBorder="1"/>
    <xf numFmtId="4" fontId="23" fillId="9" borderId="1" xfId="0" applyNumberFormat="1" applyFont="1" applyFill="1" applyBorder="1"/>
    <xf numFmtId="0" fontId="0" fillId="0" borderId="23" xfId="0" applyBorder="1"/>
    <xf numFmtId="0" fontId="0" fillId="0" borderId="22" xfId="0" applyBorder="1"/>
    <xf numFmtId="0" fontId="0" fillId="9" borderId="0" xfId="0" applyFill="1" applyAlignment="1">
      <alignment horizontal="right"/>
    </xf>
    <xf numFmtId="0" fontId="7" fillId="0" borderId="0" xfId="0" applyFont="1" applyAlignment="1">
      <alignment horizont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0" fillId="9" borderId="20" xfId="0" applyFont="1" applyFill="1" applyBorder="1" applyAlignment="1"/>
    <xf numFmtId="0" fontId="0" fillId="9" borderId="21" xfId="0" applyFont="1" applyFill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5" fillId="9" borderId="8" xfId="0" applyFont="1" applyFill="1" applyBorder="1" applyAlignment="1">
      <alignment horizontal="center"/>
    </xf>
    <xf numFmtId="0" fontId="5" fillId="9" borderId="8" xfId="0" applyFont="1" applyFill="1" applyBorder="1" applyAlignment="1"/>
    <xf numFmtId="0" fontId="5" fillId="9" borderId="8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9" borderId="19" xfId="0" applyFill="1" applyBorder="1" applyAlignment="1"/>
    <xf numFmtId="0" fontId="0" fillId="9" borderId="20" xfId="0" applyFill="1" applyBorder="1" applyAlignment="1"/>
    <xf numFmtId="0" fontId="0" fillId="9" borderId="21" xfId="0" applyFill="1" applyBorder="1" applyAlignment="1"/>
    <xf numFmtId="0" fontId="0" fillId="0" borderId="0" xfId="0" applyBorder="1" applyAlignment="1"/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/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0" fillId="2" borderId="7" xfId="0" applyFont="1" applyFill="1" applyBorder="1" applyAlignment="1" applyProtection="1">
      <alignment horizontal="left" vertical="top" wrapText="1" readingOrder="1"/>
      <protection locked="0"/>
    </xf>
    <xf numFmtId="0" fontId="10" fillId="2" borderId="8" xfId="0" applyFont="1" applyFill="1" applyBorder="1" applyAlignment="1" applyProtection="1">
      <alignment horizontal="left" vertical="top" wrapText="1" readingOrder="1"/>
      <protection locked="0"/>
    </xf>
    <xf numFmtId="0" fontId="10" fillId="2" borderId="9" xfId="0" applyFont="1" applyFill="1" applyBorder="1" applyAlignment="1" applyProtection="1">
      <alignment horizontal="left" vertical="top" wrapText="1" readingOrder="1"/>
      <protection locked="0"/>
    </xf>
    <xf numFmtId="49" fontId="0" fillId="0" borderId="0" xfId="0" applyNumberFormat="1" applyBorder="1" applyAlignment="1"/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64"/>
  <sheetViews>
    <sheetView tabSelected="1" topLeftCell="B1" zoomScale="90" zoomScaleNormal="90" zoomScaleSheetLayoutView="90" workbookViewId="0">
      <selection activeCell="B2" sqref="B2"/>
    </sheetView>
  </sheetViews>
  <sheetFormatPr defaultColWidth="9.1796875" defaultRowHeight="12.5"/>
  <cols>
    <col min="1" max="1" width="9.1796875" style="97"/>
    <col min="2" max="2" width="76.453125" style="97" bestFit="1" customWidth="1"/>
    <col min="3" max="3" width="15.1796875" style="97" customWidth="1"/>
    <col min="4" max="4" width="18.54296875" style="97" bestFit="1" customWidth="1"/>
    <col min="5" max="5" width="16.26953125" style="97" bestFit="1" customWidth="1"/>
    <col min="6" max="6" width="16" style="97" bestFit="1" customWidth="1"/>
    <col min="7" max="7" width="14.81640625" style="97" bestFit="1" customWidth="1"/>
    <col min="8" max="8" width="12.54296875" style="97" customWidth="1"/>
    <col min="9" max="16384" width="9.1796875" style="97"/>
  </cols>
  <sheetData>
    <row r="1" spans="1:9" ht="18" thickBot="1">
      <c r="A1" s="193" t="s">
        <v>182</v>
      </c>
      <c r="B1" s="193"/>
      <c r="C1" s="193"/>
      <c r="D1" s="193"/>
      <c r="E1" s="193"/>
      <c r="F1" s="193"/>
      <c r="G1" s="193"/>
      <c r="H1" s="193"/>
      <c r="I1" s="193"/>
    </row>
    <row r="2" spans="1:9" ht="14.5" thickBot="1">
      <c r="A2" s="98" t="s">
        <v>46</v>
      </c>
      <c r="B2" s="144"/>
      <c r="C2" s="209" t="s">
        <v>189</v>
      </c>
      <c r="D2" s="196"/>
      <c r="E2" s="197"/>
      <c r="F2" s="100" t="s">
        <v>169</v>
      </c>
      <c r="G2" s="154"/>
      <c r="H2" s="154"/>
      <c r="I2" s="154"/>
    </row>
    <row r="3" spans="1:9" ht="13" thickBot="1">
      <c r="A3" s="154"/>
      <c r="B3" s="154"/>
      <c r="C3" s="154"/>
      <c r="D3" s="154"/>
      <c r="E3" s="154"/>
      <c r="F3" s="154"/>
      <c r="G3" s="154"/>
      <c r="H3" s="154"/>
      <c r="I3" s="192" t="s">
        <v>202</v>
      </c>
    </row>
    <row r="4" spans="1:9" ht="13" customHeight="1">
      <c r="A4" s="103" t="s">
        <v>13</v>
      </c>
      <c r="B4" s="104" t="s">
        <v>113</v>
      </c>
      <c r="C4" s="201" t="s">
        <v>170</v>
      </c>
      <c r="D4" s="202"/>
      <c r="E4" s="105" t="s">
        <v>109</v>
      </c>
      <c r="F4" s="201" t="s">
        <v>185</v>
      </c>
      <c r="G4" s="201"/>
      <c r="H4" s="203" t="s">
        <v>8</v>
      </c>
      <c r="I4" s="194" t="s">
        <v>0</v>
      </c>
    </row>
    <row r="5" spans="1:9">
      <c r="A5" s="155"/>
      <c r="B5" s="156"/>
      <c r="C5" s="108" t="s">
        <v>14</v>
      </c>
      <c r="D5" s="108" t="s">
        <v>136</v>
      </c>
      <c r="E5" s="108" t="s">
        <v>110</v>
      </c>
      <c r="F5" s="109" t="s">
        <v>111</v>
      </c>
      <c r="G5" s="109" t="s">
        <v>126</v>
      </c>
      <c r="H5" s="204"/>
      <c r="I5" s="195"/>
    </row>
    <row r="6" spans="1:9" ht="13.5" thickBot="1">
      <c r="A6" s="157" t="s">
        <v>53</v>
      </c>
      <c r="B6" s="158" t="s">
        <v>54</v>
      </c>
      <c r="C6" s="145">
        <v>1</v>
      </c>
      <c r="D6" s="146">
        <v>2</v>
      </c>
      <c r="E6" s="146">
        <v>3</v>
      </c>
      <c r="F6" s="146">
        <v>5</v>
      </c>
      <c r="G6" s="145">
        <v>6</v>
      </c>
      <c r="H6" s="145" t="s">
        <v>15</v>
      </c>
      <c r="I6" s="147" t="s">
        <v>16</v>
      </c>
    </row>
    <row r="7" spans="1:9" ht="14">
      <c r="A7" s="159">
        <v>1</v>
      </c>
      <c r="B7" s="160" t="s">
        <v>55</v>
      </c>
      <c r="C7" s="182">
        <f>C8+C11+C24+C27+C34+C47+C50+C56</f>
        <v>13759600</v>
      </c>
      <c r="D7" s="182">
        <f>D8+D11+D24+D27+D34+D47+D50+D56</f>
        <v>13759600</v>
      </c>
      <c r="E7" s="182">
        <f>E8+E11+E24+E27+E34+E47+E50+E56</f>
        <v>8996630.4600000009</v>
      </c>
      <c r="F7" s="181">
        <f>F8+F11+F24+F27+F34+F47+F50+F56</f>
        <v>14370000</v>
      </c>
      <c r="G7" s="181">
        <f>G8+G11+G24+G27+G34+G47+G50+G56</f>
        <v>0</v>
      </c>
      <c r="H7" s="160">
        <f t="shared" ref="H7:H61" si="0">G7-F7</f>
        <v>-14370000</v>
      </c>
      <c r="I7" s="161">
        <f>IF(F7=0," - ",(G7/F7))</f>
        <v>0</v>
      </c>
    </row>
    <row r="8" spans="1:9" ht="13">
      <c r="A8" s="162">
        <v>11</v>
      </c>
      <c r="B8" s="163" t="s">
        <v>29</v>
      </c>
      <c r="C8" s="179">
        <f>SUM(C9:C10)</f>
        <v>11709000</v>
      </c>
      <c r="D8" s="179">
        <f>SUM(D9:D10)</f>
        <v>11709000</v>
      </c>
      <c r="E8" s="179">
        <f t="shared" ref="E8:G8" si="1">SUM(E9:E10)</f>
        <v>7822473</v>
      </c>
      <c r="F8" s="179">
        <f t="shared" si="1"/>
        <v>12450000</v>
      </c>
      <c r="G8" s="179">
        <f t="shared" si="1"/>
        <v>0</v>
      </c>
      <c r="H8" s="164">
        <f t="shared" si="0"/>
        <v>-12450000</v>
      </c>
      <c r="I8" s="165">
        <f t="shared" ref="I8:I61" si="2">IF(F8=0," - ",(G8/F8))</f>
        <v>0</v>
      </c>
    </row>
    <row r="9" spans="1:9">
      <c r="A9" s="166">
        <v>1101</v>
      </c>
      <c r="B9" s="167" t="s">
        <v>30</v>
      </c>
      <c r="C9" s="178">
        <v>11059000</v>
      </c>
      <c r="D9" s="178">
        <v>11059000</v>
      </c>
      <c r="E9" s="178">
        <v>7512943</v>
      </c>
      <c r="F9" s="148">
        <v>11800000</v>
      </c>
      <c r="G9" s="148"/>
      <c r="H9" s="148">
        <f t="shared" si="0"/>
        <v>-11800000</v>
      </c>
      <c r="I9" s="168">
        <f t="shared" si="2"/>
        <v>0</v>
      </c>
    </row>
    <row r="10" spans="1:9">
      <c r="A10" s="166">
        <v>1102</v>
      </c>
      <c r="B10" s="167" t="s">
        <v>29</v>
      </c>
      <c r="C10" s="178">
        <v>650000</v>
      </c>
      <c r="D10" s="178">
        <v>650000</v>
      </c>
      <c r="E10" s="178">
        <v>309530</v>
      </c>
      <c r="F10" s="148">
        <v>650000</v>
      </c>
      <c r="G10" s="148"/>
      <c r="H10" s="148">
        <f t="shared" si="0"/>
        <v>-650000</v>
      </c>
      <c r="I10" s="168">
        <f t="shared" si="2"/>
        <v>0</v>
      </c>
    </row>
    <row r="11" spans="1:9" ht="13">
      <c r="A11" s="162">
        <v>12</v>
      </c>
      <c r="B11" s="163" t="s">
        <v>31</v>
      </c>
      <c r="C11" s="179">
        <f>SUM(C12:C23)</f>
        <v>447000</v>
      </c>
      <c r="D11" s="179">
        <f>SUM(D12:D23)</f>
        <v>447000</v>
      </c>
      <c r="E11" s="179">
        <f>SUM(E12:E23)</f>
        <v>241522.18</v>
      </c>
      <c r="F11" s="179">
        <f t="shared" ref="F11:G11" si="3">SUM(F12:F23)</f>
        <v>487000</v>
      </c>
      <c r="G11" s="179">
        <f t="shared" si="3"/>
        <v>0</v>
      </c>
      <c r="H11" s="164">
        <f t="shared" si="0"/>
        <v>-487000</v>
      </c>
      <c r="I11" s="165">
        <f t="shared" si="2"/>
        <v>0</v>
      </c>
    </row>
    <row r="12" spans="1:9">
      <c r="A12" s="151">
        <v>1201</v>
      </c>
      <c r="B12" s="152" t="s">
        <v>56</v>
      </c>
      <c r="C12" s="178"/>
      <c r="D12" s="178"/>
      <c r="E12" s="178"/>
      <c r="F12" s="148"/>
      <c r="G12" s="148"/>
      <c r="H12" s="148">
        <f t="shared" si="0"/>
        <v>0</v>
      </c>
      <c r="I12" s="168" t="str">
        <f t="shared" si="2"/>
        <v xml:space="preserve"> - </v>
      </c>
    </row>
    <row r="13" spans="1:9">
      <c r="A13" s="151">
        <v>1202</v>
      </c>
      <c r="B13" s="152" t="s">
        <v>57</v>
      </c>
      <c r="C13" s="178"/>
      <c r="D13" s="178"/>
      <c r="E13" s="178"/>
      <c r="F13" s="148"/>
      <c r="G13" s="148"/>
      <c r="H13" s="148">
        <f t="shared" si="0"/>
        <v>0</v>
      </c>
      <c r="I13" s="168" t="str">
        <f t="shared" si="2"/>
        <v xml:space="preserve"> - </v>
      </c>
    </row>
    <row r="14" spans="1:9">
      <c r="A14" s="151">
        <v>1203</v>
      </c>
      <c r="B14" s="132" t="s">
        <v>58</v>
      </c>
      <c r="C14" s="178">
        <v>2000</v>
      </c>
      <c r="D14" s="178">
        <v>2000</v>
      </c>
      <c r="E14" s="178">
        <v>710</v>
      </c>
      <c r="F14" s="148">
        <v>2000</v>
      </c>
      <c r="G14" s="148"/>
      <c r="H14" s="148">
        <f t="shared" si="0"/>
        <v>-2000</v>
      </c>
      <c r="I14" s="168">
        <f t="shared" si="2"/>
        <v>0</v>
      </c>
    </row>
    <row r="15" spans="1:9">
      <c r="A15" s="151">
        <v>1204</v>
      </c>
      <c r="B15" s="152" t="s">
        <v>59</v>
      </c>
      <c r="C15" s="178">
        <v>0</v>
      </c>
      <c r="D15" s="178">
        <v>0</v>
      </c>
      <c r="E15" s="178">
        <v>0</v>
      </c>
      <c r="F15" s="148">
        <v>0</v>
      </c>
      <c r="G15" s="148"/>
      <c r="H15" s="148">
        <f t="shared" si="0"/>
        <v>0</v>
      </c>
      <c r="I15" s="168" t="str">
        <f t="shared" si="2"/>
        <v xml:space="preserve"> - </v>
      </c>
    </row>
    <row r="16" spans="1:9">
      <c r="A16" s="151">
        <v>1205</v>
      </c>
      <c r="B16" s="132" t="s">
        <v>60</v>
      </c>
      <c r="C16" s="178">
        <v>80000</v>
      </c>
      <c r="D16" s="178">
        <v>80000</v>
      </c>
      <c r="E16" s="178">
        <v>35543</v>
      </c>
      <c r="F16" s="148">
        <v>80000</v>
      </c>
      <c r="G16" s="148"/>
      <c r="H16" s="148">
        <f t="shared" si="0"/>
        <v>-80000</v>
      </c>
      <c r="I16" s="168">
        <f t="shared" si="2"/>
        <v>0</v>
      </c>
    </row>
    <row r="17" spans="1:9">
      <c r="A17" s="151">
        <v>1206</v>
      </c>
      <c r="B17" s="132" t="s">
        <v>61</v>
      </c>
      <c r="C17" s="178">
        <v>30000</v>
      </c>
      <c r="D17" s="178">
        <v>30000</v>
      </c>
      <c r="E17" s="178">
        <v>18075</v>
      </c>
      <c r="F17" s="148">
        <v>30000</v>
      </c>
      <c r="G17" s="148"/>
      <c r="H17" s="148">
        <f t="shared" si="0"/>
        <v>-30000</v>
      </c>
      <c r="I17" s="168">
        <f t="shared" si="2"/>
        <v>0</v>
      </c>
    </row>
    <row r="18" spans="1:9">
      <c r="A18" s="151">
        <v>1207</v>
      </c>
      <c r="B18" s="152" t="s">
        <v>62</v>
      </c>
      <c r="C18" s="178">
        <v>150000</v>
      </c>
      <c r="D18" s="178">
        <v>150000</v>
      </c>
      <c r="E18" s="178">
        <v>111748.93</v>
      </c>
      <c r="F18" s="148">
        <v>150000</v>
      </c>
      <c r="G18" s="148"/>
      <c r="H18" s="148">
        <f t="shared" si="0"/>
        <v>-150000</v>
      </c>
      <c r="I18" s="168">
        <f t="shared" si="2"/>
        <v>0</v>
      </c>
    </row>
    <row r="19" spans="1:9">
      <c r="A19" s="151">
        <v>1208</v>
      </c>
      <c r="B19" s="152" t="s">
        <v>63</v>
      </c>
      <c r="C19" s="178"/>
      <c r="D19" s="178"/>
      <c r="E19" s="178"/>
      <c r="F19" s="148"/>
      <c r="G19" s="148"/>
      <c r="H19" s="148">
        <f t="shared" si="0"/>
        <v>0</v>
      </c>
      <c r="I19" s="168" t="str">
        <f t="shared" si="2"/>
        <v xml:space="preserve"> - </v>
      </c>
    </row>
    <row r="20" spans="1:9">
      <c r="A20" s="151">
        <v>1209</v>
      </c>
      <c r="B20" s="152" t="s">
        <v>64</v>
      </c>
      <c r="C20" s="178">
        <v>15000</v>
      </c>
      <c r="D20" s="178">
        <v>15000</v>
      </c>
      <c r="E20" s="178">
        <v>2883</v>
      </c>
      <c r="F20" s="148">
        <v>15000</v>
      </c>
      <c r="G20" s="148"/>
      <c r="H20" s="148">
        <f t="shared" si="0"/>
        <v>-15000</v>
      </c>
      <c r="I20" s="168">
        <f t="shared" si="2"/>
        <v>0</v>
      </c>
    </row>
    <row r="21" spans="1:9">
      <c r="A21" s="151">
        <v>1210</v>
      </c>
      <c r="B21" s="152" t="s">
        <v>65</v>
      </c>
      <c r="C21" s="178">
        <v>40000</v>
      </c>
      <c r="D21" s="178">
        <v>40000</v>
      </c>
      <c r="E21" s="178">
        <v>11959.6</v>
      </c>
      <c r="F21" s="148">
        <v>60000</v>
      </c>
      <c r="G21" s="148"/>
      <c r="H21" s="148">
        <f t="shared" si="0"/>
        <v>-60000</v>
      </c>
      <c r="I21" s="168">
        <f t="shared" si="2"/>
        <v>0</v>
      </c>
    </row>
    <row r="22" spans="1:9">
      <c r="A22" s="151">
        <v>1211</v>
      </c>
      <c r="B22" s="152" t="s">
        <v>66</v>
      </c>
      <c r="C22" s="178">
        <v>0</v>
      </c>
      <c r="D22" s="178">
        <v>0</v>
      </c>
      <c r="E22" s="178">
        <v>0</v>
      </c>
      <c r="F22" s="148">
        <v>0</v>
      </c>
      <c r="G22" s="148"/>
      <c r="H22" s="148">
        <f t="shared" si="0"/>
        <v>0</v>
      </c>
      <c r="I22" s="168" t="str">
        <f t="shared" si="2"/>
        <v xml:space="preserve"> - </v>
      </c>
    </row>
    <row r="23" spans="1:9">
      <c r="A23" s="151">
        <v>1212</v>
      </c>
      <c r="B23" s="132" t="s">
        <v>67</v>
      </c>
      <c r="C23" s="178">
        <v>130000</v>
      </c>
      <c r="D23" s="178">
        <v>130000</v>
      </c>
      <c r="E23" s="178">
        <v>60602.65</v>
      </c>
      <c r="F23" s="148">
        <v>150000</v>
      </c>
      <c r="G23" s="148"/>
      <c r="H23" s="148">
        <f t="shared" si="0"/>
        <v>-150000</v>
      </c>
      <c r="I23" s="168">
        <f t="shared" si="2"/>
        <v>0</v>
      </c>
    </row>
    <row r="24" spans="1:9" ht="13">
      <c r="A24" s="162">
        <v>13</v>
      </c>
      <c r="B24" s="163" t="s">
        <v>32</v>
      </c>
      <c r="C24" s="179">
        <f>SUM(C25:C26)</f>
        <v>5000</v>
      </c>
      <c r="D24" s="179">
        <f t="shared" ref="D24:G24" si="4">SUM(D25:D26)</f>
        <v>5000</v>
      </c>
      <c r="E24" s="179">
        <f t="shared" si="4"/>
        <v>3533.5</v>
      </c>
      <c r="F24" s="179">
        <f t="shared" si="4"/>
        <v>5000</v>
      </c>
      <c r="G24" s="179">
        <f t="shared" si="4"/>
        <v>0</v>
      </c>
      <c r="H24" s="164">
        <f t="shared" si="0"/>
        <v>-5000</v>
      </c>
      <c r="I24" s="165">
        <f t="shared" si="2"/>
        <v>0</v>
      </c>
    </row>
    <row r="25" spans="1:9">
      <c r="A25" s="151">
        <v>1301</v>
      </c>
      <c r="B25" s="132" t="s">
        <v>68</v>
      </c>
      <c r="C25" s="178">
        <v>5000</v>
      </c>
      <c r="D25" s="178">
        <v>5000</v>
      </c>
      <c r="E25" s="178">
        <v>3533.5</v>
      </c>
      <c r="F25" s="148">
        <v>5000</v>
      </c>
      <c r="G25" s="148"/>
      <c r="H25" s="148">
        <f t="shared" si="0"/>
        <v>-5000</v>
      </c>
      <c r="I25" s="168">
        <f t="shared" si="2"/>
        <v>0</v>
      </c>
    </row>
    <row r="26" spans="1:9">
      <c r="A26" s="151">
        <v>1302</v>
      </c>
      <c r="B26" s="132" t="s">
        <v>69</v>
      </c>
      <c r="C26" s="178">
        <v>0</v>
      </c>
      <c r="D26" s="178">
        <v>0</v>
      </c>
      <c r="E26" s="178">
        <v>0</v>
      </c>
      <c r="F26" s="149">
        <v>0</v>
      </c>
      <c r="G26" s="149"/>
      <c r="H26" s="149">
        <f t="shared" si="0"/>
        <v>0</v>
      </c>
      <c r="I26" s="150" t="str">
        <f t="shared" si="2"/>
        <v xml:space="preserve"> - </v>
      </c>
    </row>
    <row r="27" spans="1:9" ht="13">
      <c r="A27" s="162">
        <v>14</v>
      </c>
      <c r="B27" s="163" t="s">
        <v>33</v>
      </c>
      <c r="C27" s="179">
        <f>SUM(C28:C33)</f>
        <v>385000</v>
      </c>
      <c r="D27" s="179">
        <f t="shared" ref="D27:G27" si="5">SUM(D28:D33)</f>
        <v>385000</v>
      </c>
      <c r="E27" s="179">
        <f t="shared" si="5"/>
        <v>229302.2</v>
      </c>
      <c r="F27" s="179">
        <f t="shared" si="5"/>
        <v>365000</v>
      </c>
      <c r="G27" s="179">
        <f t="shared" si="5"/>
        <v>0</v>
      </c>
      <c r="H27" s="164">
        <f t="shared" si="0"/>
        <v>-365000</v>
      </c>
      <c r="I27" s="165">
        <f t="shared" si="2"/>
        <v>0</v>
      </c>
    </row>
    <row r="28" spans="1:9">
      <c r="A28" s="151">
        <v>1401</v>
      </c>
      <c r="B28" s="132" t="s">
        <v>34</v>
      </c>
      <c r="C28" s="178">
        <v>50000</v>
      </c>
      <c r="D28" s="178">
        <v>50000</v>
      </c>
      <c r="E28" s="178">
        <v>42666</v>
      </c>
      <c r="F28" s="148">
        <v>60000</v>
      </c>
      <c r="G28" s="148"/>
      <c r="H28" s="148">
        <f t="shared" si="0"/>
        <v>-60000</v>
      </c>
      <c r="I28" s="168">
        <f t="shared" si="2"/>
        <v>0</v>
      </c>
    </row>
    <row r="29" spans="1:9" ht="14">
      <c r="A29" s="151">
        <v>1402</v>
      </c>
      <c r="B29" s="152" t="s">
        <v>35</v>
      </c>
      <c r="C29" s="178">
        <v>250000</v>
      </c>
      <c r="D29" s="178">
        <v>250000</v>
      </c>
      <c r="E29" s="178">
        <v>124531.2</v>
      </c>
      <c r="F29" s="189">
        <v>220000</v>
      </c>
      <c r="G29" s="182"/>
      <c r="H29" s="148">
        <f t="shared" si="0"/>
        <v>-220000</v>
      </c>
      <c r="I29" s="169">
        <f t="shared" si="2"/>
        <v>0</v>
      </c>
    </row>
    <row r="30" spans="1:9">
      <c r="A30" s="151">
        <v>1403</v>
      </c>
      <c r="B30" s="152" t="s">
        <v>36</v>
      </c>
      <c r="C30" s="178"/>
      <c r="D30" s="178"/>
      <c r="E30" s="178"/>
      <c r="F30" s="148"/>
      <c r="G30" s="148"/>
      <c r="H30" s="148">
        <f t="shared" si="0"/>
        <v>0</v>
      </c>
      <c r="I30" s="168" t="str">
        <f t="shared" si="2"/>
        <v xml:space="preserve"> - </v>
      </c>
    </row>
    <row r="31" spans="1:9">
      <c r="A31" s="151">
        <v>1404</v>
      </c>
      <c r="B31" s="152" t="s">
        <v>37</v>
      </c>
      <c r="C31" s="178">
        <v>85000</v>
      </c>
      <c r="D31" s="178">
        <v>85000</v>
      </c>
      <c r="E31" s="178">
        <v>62105</v>
      </c>
      <c r="F31" s="148">
        <v>85000</v>
      </c>
      <c r="G31" s="148"/>
      <c r="H31" s="148">
        <f t="shared" si="0"/>
        <v>-85000</v>
      </c>
      <c r="I31" s="168">
        <f t="shared" si="2"/>
        <v>0</v>
      </c>
    </row>
    <row r="32" spans="1:9">
      <c r="A32" s="151">
        <v>1405</v>
      </c>
      <c r="B32" s="152" t="s">
        <v>38</v>
      </c>
      <c r="C32" s="178">
        <v>0</v>
      </c>
      <c r="D32" s="178">
        <v>0</v>
      </c>
      <c r="E32" s="178">
        <v>0</v>
      </c>
      <c r="F32" s="148">
        <v>0</v>
      </c>
      <c r="G32" s="148"/>
      <c r="H32" s="148">
        <f t="shared" si="0"/>
        <v>0</v>
      </c>
      <c r="I32" s="168" t="str">
        <f t="shared" si="2"/>
        <v xml:space="preserve"> - </v>
      </c>
    </row>
    <row r="33" spans="1:9">
      <c r="A33" s="151">
        <v>1406</v>
      </c>
      <c r="B33" s="152" t="s">
        <v>39</v>
      </c>
      <c r="C33" s="178"/>
      <c r="D33" s="178"/>
      <c r="E33" s="178"/>
      <c r="F33" s="148"/>
      <c r="G33" s="148"/>
      <c r="H33" s="148">
        <f t="shared" si="0"/>
        <v>0</v>
      </c>
      <c r="I33" s="168" t="str">
        <f t="shared" si="2"/>
        <v xml:space="preserve"> - </v>
      </c>
    </row>
    <row r="34" spans="1:9" ht="13">
      <c r="A34" s="162">
        <v>15</v>
      </c>
      <c r="B34" s="170" t="s">
        <v>40</v>
      </c>
      <c r="C34" s="179">
        <f>SUM(C35:C46)</f>
        <v>921000</v>
      </c>
      <c r="D34" s="179">
        <f t="shared" ref="D34:G34" si="6">SUM(D35:D46)</f>
        <v>921000</v>
      </c>
      <c r="E34" s="179">
        <f t="shared" si="6"/>
        <v>566839.28</v>
      </c>
      <c r="F34" s="179">
        <f t="shared" si="6"/>
        <v>923000</v>
      </c>
      <c r="G34" s="179">
        <f t="shared" si="6"/>
        <v>0</v>
      </c>
      <c r="H34" s="164">
        <f t="shared" si="0"/>
        <v>-923000</v>
      </c>
      <c r="I34" s="165">
        <f t="shared" si="2"/>
        <v>0</v>
      </c>
    </row>
    <row r="35" spans="1:9">
      <c r="A35" s="151">
        <v>1501</v>
      </c>
      <c r="B35" s="132" t="s">
        <v>70</v>
      </c>
      <c r="C35" s="178">
        <v>55000</v>
      </c>
      <c r="D35" s="178">
        <v>55000</v>
      </c>
      <c r="E35" s="178">
        <v>38696.32</v>
      </c>
      <c r="F35" s="148">
        <v>55000</v>
      </c>
      <c r="G35" s="148"/>
      <c r="H35" s="148">
        <f t="shared" si="0"/>
        <v>-55000</v>
      </c>
      <c r="I35" s="168">
        <f t="shared" si="2"/>
        <v>0</v>
      </c>
    </row>
    <row r="36" spans="1:9">
      <c r="A36" s="151">
        <v>1502</v>
      </c>
      <c r="B36" s="132" t="s">
        <v>71</v>
      </c>
      <c r="C36" s="178">
        <v>16620</v>
      </c>
      <c r="D36" s="178">
        <v>16620</v>
      </c>
      <c r="E36" s="178">
        <v>16620</v>
      </c>
      <c r="F36" s="148">
        <v>16620</v>
      </c>
      <c r="G36" s="148"/>
      <c r="H36" s="148">
        <f t="shared" si="0"/>
        <v>-16620</v>
      </c>
      <c r="I36" s="168">
        <f t="shared" si="2"/>
        <v>0</v>
      </c>
    </row>
    <row r="37" spans="1:9">
      <c r="A37" s="151">
        <v>1503</v>
      </c>
      <c r="B37" s="152" t="s">
        <v>72</v>
      </c>
      <c r="C37" s="178">
        <v>250420</v>
      </c>
      <c r="D37" s="178">
        <v>250420</v>
      </c>
      <c r="E37" s="178">
        <v>187815</v>
      </c>
      <c r="F37" s="148">
        <v>250420</v>
      </c>
      <c r="G37" s="148"/>
      <c r="H37" s="148">
        <f t="shared" si="0"/>
        <v>-250420</v>
      </c>
      <c r="I37" s="168">
        <f t="shared" si="2"/>
        <v>0</v>
      </c>
    </row>
    <row r="38" spans="1:9">
      <c r="A38" s="151">
        <v>1504</v>
      </c>
      <c r="B38" s="152" t="s">
        <v>73</v>
      </c>
      <c r="C38" s="178">
        <v>85000</v>
      </c>
      <c r="D38" s="178">
        <v>85000</v>
      </c>
      <c r="E38" s="178">
        <v>62661</v>
      </c>
      <c r="F38" s="148">
        <v>85000</v>
      </c>
      <c r="G38" s="148"/>
      <c r="H38" s="148">
        <f t="shared" si="0"/>
        <v>-85000</v>
      </c>
      <c r="I38" s="168">
        <f t="shared" si="2"/>
        <v>0</v>
      </c>
    </row>
    <row r="39" spans="1:9">
      <c r="A39" s="151">
        <v>1505</v>
      </c>
      <c r="B39" s="152" t="s">
        <v>74</v>
      </c>
      <c r="C39" s="178">
        <v>5000</v>
      </c>
      <c r="D39" s="178">
        <v>5000</v>
      </c>
      <c r="E39" s="178">
        <v>0</v>
      </c>
      <c r="F39" s="148">
        <v>5000</v>
      </c>
      <c r="G39" s="148"/>
      <c r="H39" s="148">
        <f t="shared" si="0"/>
        <v>-5000</v>
      </c>
      <c r="I39" s="168">
        <f t="shared" si="2"/>
        <v>0</v>
      </c>
    </row>
    <row r="40" spans="1:9">
      <c r="A40" s="151">
        <v>1506</v>
      </c>
      <c r="B40" s="152" t="s">
        <v>75</v>
      </c>
      <c r="C40" s="178">
        <v>50000</v>
      </c>
      <c r="D40" s="178">
        <v>50000</v>
      </c>
      <c r="E40" s="178">
        <v>17900</v>
      </c>
      <c r="F40" s="148">
        <v>50000</v>
      </c>
      <c r="G40" s="148"/>
      <c r="H40" s="148">
        <f t="shared" si="0"/>
        <v>-50000</v>
      </c>
      <c r="I40" s="168">
        <f t="shared" si="2"/>
        <v>0</v>
      </c>
    </row>
    <row r="41" spans="1:9">
      <c r="A41" s="151">
        <v>1507</v>
      </c>
      <c r="B41" s="132" t="s">
        <v>76</v>
      </c>
      <c r="C41" s="178">
        <v>20000</v>
      </c>
      <c r="D41" s="178">
        <v>20000</v>
      </c>
      <c r="E41" s="178">
        <v>20000</v>
      </c>
      <c r="F41" s="148">
        <v>20000</v>
      </c>
      <c r="G41" s="148"/>
      <c r="H41" s="148">
        <f t="shared" si="0"/>
        <v>-20000</v>
      </c>
      <c r="I41" s="168">
        <f t="shared" si="2"/>
        <v>0</v>
      </c>
    </row>
    <row r="42" spans="1:9">
      <c r="A42" s="151">
        <v>1508</v>
      </c>
      <c r="B42" s="132" t="s">
        <v>77</v>
      </c>
      <c r="C42" s="178">
        <v>100000</v>
      </c>
      <c r="D42" s="178">
        <v>100000</v>
      </c>
      <c r="E42" s="178">
        <v>65181.96</v>
      </c>
      <c r="F42" s="148">
        <v>100000</v>
      </c>
      <c r="G42" s="148"/>
      <c r="H42" s="148">
        <f t="shared" si="0"/>
        <v>-100000</v>
      </c>
      <c r="I42" s="168">
        <f t="shared" si="2"/>
        <v>0</v>
      </c>
    </row>
    <row r="43" spans="1:9">
      <c r="A43" s="151">
        <v>1509</v>
      </c>
      <c r="B43" s="152" t="s">
        <v>78</v>
      </c>
      <c r="C43" s="178">
        <v>4000</v>
      </c>
      <c r="D43" s="178">
        <v>4000</v>
      </c>
      <c r="E43" s="178">
        <v>1955</v>
      </c>
      <c r="F43" s="148">
        <v>4000</v>
      </c>
      <c r="G43" s="148"/>
      <c r="H43" s="148">
        <f t="shared" si="0"/>
        <v>-4000</v>
      </c>
      <c r="I43" s="168">
        <f t="shared" si="2"/>
        <v>0</v>
      </c>
    </row>
    <row r="44" spans="1:9">
      <c r="A44" s="151">
        <v>1510</v>
      </c>
      <c r="B44" s="152" t="s">
        <v>79</v>
      </c>
      <c r="C44" s="178"/>
      <c r="D44" s="178"/>
      <c r="E44" s="178"/>
      <c r="F44" s="148"/>
      <c r="G44" s="148"/>
      <c r="H44" s="148">
        <f t="shared" si="0"/>
        <v>0</v>
      </c>
      <c r="I44" s="168" t="str">
        <f t="shared" si="2"/>
        <v xml:space="preserve"> - </v>
      </c>
    </row>
    <row r="45" spans="1:9">
      <c r="A45" s="151">
        <v>1511</v>
      </c>
      <c r="B45" s="152" t="s">
        <v>80</v>
      </c>
      <c r="C45" s="178"/>
      <c r="D45" s="178"/>
      <c r="E45" s="178"/>
      <c r="F45" s="148"/>
      <c r="G45" s="148"/>
      <c r="H45" s="148">
        <f t="shared" si="0"/>
        <v>0</v>
      </c>
      <c r="I45" s="168" t="str">
        <f t="shared" si="2"/>
        <v xml:space="preserve"> - </v>
      </c>
    </row>
    <row r="46" spans="1:9">
      <c r="A46" s="151">
        <v>1512</v>
      </c>
      <c r="B46" s="132" t="s">
        <v>81</v>
      </c>
      <c r="C46" s="178">
        <v>334960</v>
      </c>
      <c r="D46" s="178">
        <v>334960</v>
      </c>
      <c r="E46" s="178">
        <v>156010</v>
      </c>
      <c r="F46" s="148">
        <v>336960</v>
      </c>
      <c r="G46" s="148"/>
      <c r="H46" s="148">
        <f t="shared" si="0"/>
        <v>-336960</v>
      </c>
      <c r="I46" s="168">
        <f t="shared" si="2"/>
        <v>0</v>
      </c>
    </row>
    <row r="47" spans="1:9" ht="13">
      <c r="A47" s="162">
        <v>16</v>
      </c>
      <c r="B47" s="163" t="s">
        <v>41</v>
      </c>
      <c r="C47" s="179">
        <f>SUM(C48:C49)</f>
        <v>0</v>
      </c>
      <c r="D47" s="179">
        <f t="shared" ref="D47:G47" si="7">SUM(D48:D49)</f>
        <v>0</v>
      </c>
      <c r="E47" s="179">
        <f t="shared" si="7"/>
        <v>0</v>
      </c>
      <c r="F47" s="179">
        <f t="shared" si="7"/>
        <v>0</v>
      </c>
      <c r="G47" s="179">
        <f t="shared" si="7"/>
        <v>0</v>
      </c>
      <c r="H47" s="164">
        <f t="shared" si="0"/>
        <v>0</v>
      </c>
      <c r="I47" s="165" t="str">
        <f t="shared" si="2"/>
        <v xml:space="preserve"> - </v>
      </c>
    </row>
    <row r="48" spans="1:9">
      <c r="A48" s="151">
        <v>1601</v>
      </c>
      <c r="B48" s="132" t="s">
        <v>82</v>
      </c>
      <c r="C48" s="178"/>
      <c r="D48" s="178"/>
      <c r="E48" s="178"/>
      <c r="F48" s="148"/>
      <c r="G48" s="148"/>
      <c r="H48" s="148">
        <f t="shared" si="0"/>
        <v>0</v>
      </c>
      <c r="I48" s="168" t="str">
        <f t="shared" si="2"/>
        <v xml:space="preserve"> - </v>
      </c>
    </row>
    <row r="49" spans="1:9">
      <c r="A49" s="151">
        <v>1602</v>
      </c>
      <c r="B49" s="132" t="s">
        <v>83</v>
      </c>
      <c r="C49" s="178">
        <v>0</v>
      </c>
      <c r="D49" s="178">
        <v>0</v>
      </c>
      <c r="E49" s="178">
        <v>0</v>
      </c>
      <c r="F49" s="148">
        <v>0</v>
      </c>
      <c r="G49" s="148"/>
      <c r="H49" s="148">
        <f t="shared" si="0"/>
        <v>0</v>
      </c>
      <c r="I49" s="168" t="str">
        <f t="shared" si="2"/>
        <v xml:space="preserve"> - </v>
      </c>
    </row>
    <row r="50" spans="1:9" ht="13">
      <c r="A50" s="162">
        <v>17</v>
      </c>
      <c r="B50" s="163" t="s">
        <v>42</v>
      </c>
      <c r="C50" s="179">
        <f>SUM(C51:C55)</f>
        <v>72600</v>
      </c>
      <c r="D50" s="179">
        <f t="shared" ref="D50:G50" si="8">SUM(D51:D55)</f>
        <v>72600</v>
      </c>
      <c r="E50" s="179">
        <f t="shared" si="8"/>
        <v>72600</v>
      </c>
      <c r="F50" s="179">
        <f t="shared" si="8"/>
        <v>0</v>
      </c>
      <c r="G50" s="179">
        <f t="shared" si="8"/>
        <v>0</v>
      </c>
      <c r="H50" s="164">
        <f t="shared" si="0"/>
        <v>0</v>
      </c>
      <c r="I50" s="165" t="str">
        <f t="shared" si="2"/>
        <v xml:space="preserve"> - </v>
      </c>
    </row>
    <row r="51" spans="1:9">
      <c r="A51" s="151">
        <v>1701</v>
      </c>
      <c r="B51" s="132" t="s">
        <v>84</v>
      </c>
      <c r="C51" s="178">
        <v>0</v>
      </c>
      <c r="D51" s="178">
        <v>0</v>
      </c>
      <c r="E51" s="178">
        <v>0</v>
      </c>
      <c r="F51" s="148">
        <v>0</v>
      </c>
      <c r="G51" s="148"/>
      <c r="H51" s="148">
        <f t="shared" si="0"/>
        <v>0</v>
      </c>
      <c r="I51" s="168" t="str">
        <f t="shared" si="2"/>
        <v xml:space="preserve"> - </v>
      </c>
    </row>
    <row r="52" spans="1:9">
      <c r="A52" s="151">
        <v>1702</v>
      </c>
      <c r="B52" s="152" t="s">
        <v>85</v>
      </c>
      <c r="C52" s="178">
        <v>0</v>
      </c>
      <c r="D52" s="178">
        <v>0</v>
      </c>
      <c r="E52" s="178">
        <v>0</v>
      </c>
      <c r="F52" s="148">
        <v>0</v>
      </c>
      <c r="G52" s="148"/>
      <c r="H52" s="148">
        <f t="shared" si="0"/>
        <v>0</v>
      </c>
      <c r="I52" s="168" t="str">
        <f t="shared" si="2"/>
        <v xml:space="preserve"> - </v>
      </c>
    </row>
    <row r="53" spans="1:9">
      <c r="A53" s="151">
        <v>1703</v>
      </c>
      <c r="B53" s="132" t="s">
        <v>86</v>
      </c>
      <c r="C53" s="178">
        <v>0</v>
      </c>
      <c r="D53" s="178">
        <v>0</v>
      </c>
      <c r="E53" s="178">
        <v>0</v>
      </c>
      <c r="F53" s="148">
        <v>0</v>
      </c>
      <c r="G53" s="148"/>
      <c r="H53" s="148">
        <f t="shared" si="0"/>
        <v>0</v>
      </c>
      <c r="I53" s="168" t="str">
        <f t="shared" si="2"/>
        <v xml:space="preserve"> - </v>
      </c>
    </row>
    <row r="54" spans="1:9">
      <c r="A54" s="151">
        <v>1704</v>
      </c>
      <c r="B54" s="152" t="s">
        <v>87</v>
      </c>
      <c r="C54" s="178">
        <v>0</v>
      </c>
      <c r="D54" s="178">
        <v>0</v>
      </c>
      <c r="E54" s="178">
        <v>0</v>
      </c>
      <c r="F54" s="148">
        <v>0</v>
      </c>
      <c r="G54" s="148"/>
      <c r="H54" s="148">
        <f t="shared" si="0"/>
        <v>0</v>
      </c>
      <c r="I54" s="168" t="str">
        <f t="shared" si="2"/>
        <v xml:space="preserve"> - </v>
      </c>
    </row>
    <row r="55" spans="1:9">
      <c r="A55" s="151">
        <v>1705</v>
      </c>
      <c r="B55" s="152" t="s">
        <v>88</v>
      </c>
      <c r="C55" s="178">
        <v>72600</v>
      </c>
      <c r="D55" s="178">
        <v>72600</v>
      </c>
      <c r="E55" s="178">
        <v>72600</v>
      </c>
      <c r="F55" s="148">
        <v>0</v>
      </c>
      <c r="G55" s="148"/>
      <c r="H55" s="148">
        <f t="shared" si="0"/>
        <v>0</v>
      </c>
      <c r="I55" s="168" t="str">
        <f t="shared" si="2"/>
        <v xml:space="preserve"> - </v>
      </c>
    </row>
    <row r="56" spans="1:9" ht="13">
      <c r="A56" s="162">
        <v>18</v>
      </c>
      <c r="B56" s="170" t="s">
        <v>43</v>
      </c>
      <c r="C56" s="179">
        <f>SUM(C57:C61)</f>
        <v>220000</v>
      </c>
      <c r="D56" s="179">
        <f t="shared" ref="D56:G56" si="9">SUM(D57:D61)</f>
        <v>220000</v>
      </c>
      <c r="E56" s="179">
        <f t="shared" si="9"/>
        <v>60360.3</v>
      </c>
      <c r="F56" s="179">
        <f t="shared" si="9"/>
        <v>140000</v>
      </c>
      <c r="G56" s="179">
        <f t="shared" si="9"/>
        <v>0</v>
      </c>
      <c r="H56" s="164">
        <f t="shared" si="0"/>
        <v>-140000</v>
      </c>
      <c r="I56" s="165">
        <f t="shared" si="2"/>
        <v>0</v>
      </c>
    </row>
    <row r="57" spans="1:9">
      <c r="A57" s="151">
        <v>1801</v>
      </c>
      <c r="B57" s="132" t="s">
        <v>89</v>
      </c>
      <c r="C57" s="178">
        <v>180000</v>
      </c>
      <c r="D57" s="178">
        <v>180000</v>
      </c>
      <c r="E57" s="178">
        <v>35388</v>
      </c>
      <c r="F57" s="148">
        <v>100000</v>
      </c>
      <c r="G57" s="148"/>
      <c r="H57" s="148">
        <f t="shared" si="0"/>
        <v>-100000</v>
      </c>
      <c r="I57" s="168">
        <f t="shared" si="2"/>
        <v>0</v>
      </c>
    </row>
    <row r="58" spans="1:9">
      <c r="A58" s="151">
        <v>1802</v>
      </c>
      <c r="B58" s="152" t="s">
        <v>90</v>
      </c>
      <c r="C58" s="178">
        <v>30000</v>
      </c>
      <c r="D58" s="178">
        <v>30000</v>
      </c>
      <c r="E58" s="178">
        <v>18969</v>
      </c>
      <c r="F58" s="148">
        <v>30000</v>
      </c>
      <c r="G58" s="148"/>
      <c r="H58" s="148">
        <f t="shared" si="0"/>
        <v>-30000</v>
      </c>
      <c r="I58" s="168">
        <f t="shared" si="2"/>
        <v>0</v>
      </c>
    </row>
    <row r="59" spans="1:9">
      <c r="A59" s="151">
        <v>1803</v>
      </c>
      <c r="B59" s="152" t="s">
        <v>91</v>
      </c>
      <c r="C59" s="178">
        <v>10000</v>
      </c>
      <c r="D59" s="178">
        <v>10000</v>
      </c>
      <c r="E59" s="178">
        <v>6003.3</v>
      </c>
      <c r="F59" s="148">
        <v>10000</v>
      </c>
      <c r="G59" s="148"/>
      <c r="H59" s="148">
        <f t="shared" si="0"/>
        <v>-10000</v>
      </c>
      <c r="I59" s="168">
        <f t="shared" si="2"/>
        <v>0</v>
      </c>
    </row>
    <row r="60" spans="1:9">
      <c r="A60" s="151">
        <v>1804</v>
      </c>
      <c r="B60" s="132" t="s">
        <v>92</v>
      </c>
      <c r="C60" s="178">
        <v>0</v>
      </c>
      <c r="D60" s="178">
        <v>0</v>
      </c>
      <c r="E60" s="178">
        <v>0</v>
      </c>
      <c r="F60" s="148">
        <v>0</v>
      </c>
      <c r="G60" s="148"/>
      <c r="H60" s="148">
        <f t="shared" si="0"/>
        <v>0</v>
      </c>
      <c r="I60" s="168" t="str">
        <f t="shared" si="2"/>
        <v xml:space="preserve"> - </v>
      </c>
    </row>
    <row r="61" spans="1:9" ht="13" thickBot="1">
      <c r="A61" s="171">
        <v>1805</v>
      </c>
      <c r="B61" s="172" t="s">
        <v>93</v>
      </c>
      <c r="C61" s="178">
        <v>0</v>
      </c>
      <c r="D61" s="178">
        <v>0</v>
      </c>
      <c r="E61" s="178">
        <v>0</v>
      </c>
      <c r="F61" s="153">
        <v>0</v>
      </c>
      <c r="G61" s="153"/>
      <c r="H61" s="153">
        <f t="shared" si="0"/>
        <v>0</v>
      </c>
      <c r="I61" s="173" t="str">
        <f t="shared" si="2"/>
        <v xml:space="preserve"> - </v>
      </c>
    </row>
    <row r="62" spans="1:9" ht="13.5" thickBot="1">
      <c r="A62" s="174"/>
      <c r="B62" s="175"/>
      <c r="C62" s="176"/>
      <c r="D62" s="176"/>
      <c r="E62" s="22"/>
      <c r="F62" s="22"/>
      <c r="G62" s="22"/>
      <c r="H62" s="22"/>
      <c r="I62" s="177"/>
    </row>
    <row r="63" spans="1:9" ht="13" thickBot="1">
      <c r="A63" s="198" t="s">
        <v>148</v>
      </c>
      <c r="B63" s="200"/>
    </row>
    <row r="64" spans="1:9" ht="170.15" customHeight="1" thickBot="1">
      <c r="A64" s="198"/>
      <c r="B64" s="199"/>
      <c r="C64" s="199"/>
      <c r="D64" s="199"/>
      <c r="E64" s="199"/>
      <c r="F64" s="199"/>
      <c r="G64" s="200"/>
    </row>
  </sheetData>
  <mergeCells count="8">
    <mergeCell ref="A1:I1"/>
    <mergeCell ref="I4:I5"/>
    <mergeCell ref="C2:E2"/>
    <mergeCell ref="A64:G64"/>
    <mergeCell ref="A63:B63"/>
    <mergeCell ref="C4:D4"/>
    <mergeCell ref="F4:G4"/>
    <mergeCell ref="H4:H5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Číselníky!$A$2:$A$13</xm:f>
          </x14:formula1>
          <xm:sqref>C2:E2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K39"/>
  <sheetViews>
    <sheetView zoomScaleNormal="100" workbookViewId="0">
      <selection activeCell="C2" sqref="C2:E2"/>
    </sheetView>
  </sheetViews>
  <sheetFormatPr defaultRowHeight="12.5"/>
  <cols>
    <col min="2" max="2" width="76.453125" bestFit="1" customWidth="1"/>
    <col min="3" max="3" width="14.08984375" customWidth="1"/>
    <col min="4" max="4" width="18.54296875" bestFit="1" customWidth="1"/>
    <col min="5" max="5" width="16.26953125" bestFit="1" customWidth="1"/>
    <col min="6" max="6" width="15" bestFit="1" customWidth="1"/>
    <col min="7" max="7" width="14.1796875" bestFit="1" customWidth="1"/>
    <col min="8" max="8" width="12.54296875" customWidth="1"/>
    <col min="9" max="9" width="10.453125" customWidth="1"/>
    <col min="10" max="10" width="8.54296875" bestFit="1" customWidth="1"/>
    <col min="11" max="11" width="15.54296875" customWidth="1"/>
    <col min="12" max="12" width="15.26953125" customWidth="1"/>
    <col min="13" max="13" width="11.453125" customWidth="1"/>
  </cols>
  <sheetData>
    <row r="1" spans="1:11" ht="13" thickBot="1"/>
    <row r="2" spans="1:11" ht="14.5" thickBot="1">
      <c r="A2" s="98" t="s">
        <v>46</v>
      </c>
      <c r="B2" s="99"/>
      <c r="C2" s="209" t="s">
        <v>186</v>
      </c>
      <c r="D2" s="210"/>
      <c r="E2" s="211"/>
      <c r="F2" s="100" t="s">
        <v>169</v>
      </c>
      <c r="G2" s="99"/>
      <c r="H2" s="99"/>
      <c r="I2" s="99"/>
    </row>
    <row r="3" spans="1:11" ht="14.5" thickBot="1">
      <c r="A3" s="99"/>
      <c r="B3" s="99"/>
      <c r="C3" s="101"/>
      <c r="D3" s="101"/>
      <c r="E3" s="101"/>
      <c r="F3" s="101"/>
      <c r="G3" s="101"/>
      <c r="H3" s="101"/>
      <c r="I3" s="102" t="s">
        <v>201</v>
      </c>
      <c r="J3" s="2"/>
      <c r="K3" s="2"/>
    </row>
    <row r="4" spans="1:11" ht="13" customHeight="1">
      <c r="A4" s="103" t="s">
        <v>171</v>
      </c>
      <c r="B4" s="104" t="s">
        <v>114</v>
      </c>
      <c r="C4" s="201" t="s">
        <v>170</v>
      </c>
      <c r="D4" s="202"/>
      <c r="E4" s="105" t="s">
        <v>109</v>
      </c>
      <c r="F4" s="201" t="s">
        <v>185</v>
      </c>
      <c r="G4" s="201"/>
      <c r="H4" s="203" t="s">
        <v>8</v>
      </c>
      <c r="I4" s="194" t="s">
        <v>0</v>
      </c>
      <c r="J4" s="212"/>
    </row>
    <row r="5" spans="1:11">
      <c r="A5" s="106"/>
      <c r="B5" s="107"/>
      <c r="C5" s="108" t="s">
        <v>14</v>
      </c>
      <c r="D5" s="108" t="s">
        <v>136</v>
      </c>
      <c r="E5" s="108" t="s">
        <v>110</v>
      </c>
      <c r="F5" s="109" t="s">
        <v>111</v>
      </c>
      <c r="G5" s="109" t="s">
        <v>112</v>
      </c>
      <c r="H5" s="204"/>
      <c r="I5" s="195"/>
      <c r="J5" s="212"/>
    </row>
    <row r="6" spans="1:11" ht="13.5" thickBot="1">
      <c r="A6" s="110" t="s">
        <v>53</v>
      </c>
      <c r="B6" s="111" t="s">
        <v>54</v>
      </c>
      <c r="C6" s="187">
        <v>1</v>
      </c>
      <c r="D6" s="187">
        <v>2</v>
      </c>
      <c r="E6" s="187">
        <v>3</v>
      </c>
      <c r="F6" s="112">
        <v>5</v>
      </c>
      <c r="G6" s="112">
        <v>6</v>
      </c>
      <c r="H6" s="112" t="s">
        <v>137</v>
      </c>
      <c r="I6" s="113" t="s">
        <v>138</v>
      </c>
    </row>
    <row r="7" spans="1:11" ht="14">
      <c r="A7" s="114">
        <v>2</v>
      </c>
      <c r="B7" s="115" t="s">
        <v>94</v>
      </c>
      <c r="C7" s="188">
        <f>C8+C18+C22+C29</f>
        <v>13672013</v>
      </c>
      <c r="D7" s="188">
        <f>D8+D18+D22+D29</f>
        <v>13672013</v>
      </c>
      <c r="E7" s="188">
        <f>E8+E18+E22+E29</f>
        <v>8875886</v>
      </c>
      <c r="F7" s="180">
        <f>F8+F18+F22+F29</f>
        <v>14370000</v>
      </c>
      <c r="G7" s="180">
        <f>G8+G18+G22+G29</f>
        <v>0</v>
      </c>
      <c r="H7" s="116">
        <f t="shared" ref="H7:H17" si="0">G7-F7</f>
        <v>-14370000</v>
      </c>
      <c r="I7" s="116">
        <f>IF(F7=0," - ",(G7/F7))</f>
        <v>0</v>
      </c>
    </row>
    <row r="8" spans="1:11" ht="13">
      <c r="A8" s="117">
        <v>21</v>
      </c>
      <c r="B8" s="118" t="s">
        <v>17</v>
      </c>
      <c r="C8" s="183">
        <f>SUM(C9:C17)</f>
        <v>2080000</v>
      </c>
      <c r="D8" s="183">
        <f t="shared" ref="D8:G8" si="1">SUM(D9:D17)</f>
        <v>2080000</v>
      </c>
      <c r="E8" s="183">
        <f t="shared" si="1"/>
        <v>1087559</v>
      </c>
      <c r="F8" s="183">
        <v>2130000</v>
      </c>
      <c r="G8" s="183">
        <f t="shared" si="1"/>
        <v>0</v>
      </c>
      <c r="H8" s="118">
        <f t="shared" si="0"/>
        <v>-2130000</v>
      </c>
      <c r="I8" s="119">
        <f t="shared" ref="I8:I17" si="2">IF(F8=0," ",(G8/F8))</f>
        <v>0</v>
      </c>
    </row>
    <row r="9" spans="1:11">
      <c r="A9" s="120">
        <v>2101</v>
      </c>
      <c r="B9" s="121" t="s">
        <v>18</v>
      </c>
      <c r="C9" s="178">
        <v>0</v>
      </c>
      <c r="D9" s="178">
        <v>0</v>
      </c>
      <c r="E9" s="178">
        <v>0</v>
      </c>
      <c r="F9" s="122">
        <v>0</v>
      </c>
      <c r="G9" s="122"/>
      <c r="H9" s="122">
        <f t="shared" si="0"/>
        <v>0</v>
      </c>
      <c r="I9" s="123" t="str">
        <f t="shared" si="2"/>
        <v xml:space="preserve"> </v>
      </c>
    </row>
    <row r="10" spans="1:11">
      <c r="A10" s="124">
        <v>2102</v>
      </c>
      <c r="B10" s="125" t="s">
        <v>19</v>
      </c>
      <c r="C10" s="178">
        <v>0</v>
      </c>
      <c r="D10" s="178">
        <v>0</v>
      </c>
      <c r="E10" s="178">
        <v>0</v>
      </c>
      <c r="F10" s="122">
        <v>0</v>
      </c>
      <c r="G10" s="122"/>
      <c r="H10" s="122">
        <f t="shared" si="0"/>
        <v>0</v>
      </c>
      <c r="I10" s="123" t="str">
        <f t="shared" si="2"/>
        <v xml:space="preserve"> </v>
      </c>
    </row>
    <row r="11" spans="1:11">
      <c r="A11" s="124">
        <v>2103</v>
      </c>
      <c r="B11" s="125" t="s">
        <v>95</v>
      </c>
      <c r="C11" s="178">
        <v>2080000</v>
      </c>
      <c r="D11" s="178">
        <v>2080000</v>
      </c>
      <c r="E11" s="178">
        <v>1087559</v>
      </c>
      <c r="F11" s="122">
        <v>2130000</v>
      </c>
      <c r="G11" s="122"/>
      <c r="H11" s="122">
        <f t="shared" si="0"/>
        <v>-2130000</v>
      </c>
      <c r="I11" s="123">
        <f t="shared" si="2"/>
        <v>0</v>
      </c>
    </row>
    <row r="12" spans="1:11">
      <c r="A12" s="124">
        <v>2104</v>
      </c>
      <c r="B12" s="126" t="s">
        <v>96</v>
      </c>
      <c r="C12" s="178">
        <v>0</v>
      </c>
      <c r="D12" s="178">
        <v>0</v>
      </c>
      <c r="E12" s="178">
        <v>0</v>
      </c>
      <c r="F12" s="122">
        <v>0</v>
      </c>
      <c r="G12" s="122"/>
      <c r="H12" s="122">
        <f t="shared" si="0"/>
        <v>0</v>
      </c>
      <c r="I12" s="123" t="str">
        <f t="shared" si="2"/>
        <v xml:space="preserve"> </v>
      </c>
    </row>
    <row r="13" spans="1:11">
      <c r="A13" s="124">
        <v>2105</v>
      </c>
      <c r="B13" s="126" t="s">
        <v>20</v>
      </c>
      <c r="C13" s="178">
        <v>0</v>
      </c>
      <c r="D13" s="178">
        <v>0</v>
      </c>
      <c r="E13" s="178">
        <v>0</v>
      </c>
      <c r="F13" s="122">
        <v>0</v>
      </c>
      <c r="G13" s="122"/>
      <c r="H13" s="122">
        <f t="shared" si="0"/>
        <v>0</v>
      </c>
      <c r="I13" s="123" t="str">
        <f t="shared" si="2"/>
        <v xml:space="preserve"> </v>
      </c>
    </row>
    <row r="14" spans="1:11">
      <c r="A14" s="124">
        <v>2106</v>
      </c>
      <c r="B14" s="126" t="s">
        <v>21</v>
      </c>
      <c r="C14" s="178">
        <v>0</v>
      </c>
      <c r="D14" s="178">
        <v>0</v>
      </c>
      <c r="E14" s="178">
        <v>0</v>
      </c>
      <c r="F14" s="122">
        <v>0</v>
      </c>
      <c r="G14" s="122"/>
      <c r="H14" s="122">
        <f t="shared" si="0"/>
        <v>0</v>
      </c>
      <c r="I14" s="123" t="str">
        <f t="shared" si="2"/>
        <v xml:space="preserve"> </v>
      </c>
    </row>
    <row r="15" spans="1:11">
      <c r="A15" s="124">
        <v>2107</v>
      </c>
      <c r="B15" s="126" t="s">
        <v>22</v>
      </c>
      <c r="C15" s="178">
        <v>0</v>
      </c>
      <c r="D15" s="178">
        <v>0</v>
      </c>
      <c r="E15" s="178">
        <v>0</v>
      </c>
      <c r="F15" s="122">
        <v>0</v>
      </c>
      <c r="G15" s="122"/>
      <c r="H15" s="122">
        <f t="shared" si="0"/>
        <v>0</v>
      </c>
      <c r="I15" s="123" t="str">
        <f t="shared" si="2"/>
        <v xml:space="preserve"> </v>
      </c>
    </row>
    <row r="16" spans="1:11">
      <c r="A16" s="124">
        <v>2108</v>
      </c>
      <c r="B16" s="126" t="s">
        <v>23</v>
      </c>
      <c r="C16" s="178">
        <v>0</v>
      </c>
      <c r="D16" s="178">
        <v>0</v>
      </c>
      <c r="E16" s="178">
        <v>0</v>
      </c>
      <c r="F16" s="122">
        <v>0</v>
      </c>
      <c r="G16" s="122"/>
      <c r="H16" s="122">
        <f t="shared" si="0"/>
        <v>0</v>
      </c>
      <c r="I16" s="123" t="str">
        <f t="shared" si="2"/>
        <v xml:space="preserve"> </v>
      </c>
    </row>
    <row r="17" spans="1:9">
      <c r="A17" s="124">
        <v>2109</v>
      </c>
      <c r="B17" s="126" t="s">
        <v>24</v>
      </c>
      <c r="C17" s="178">
        <v>0</v>
      </c>
      <c r="D17" s="178">
        <v>0</v>
      </c>
      <c r="E17" s="178">
        <v>0</v>
      </c>
      <c r="F17" s="122">
        <v>0</v>
      </c>
      <c r="G17" s="122"/>
      <c r="H17" s="122">
        <f t="shared" si="0"/>
        <v>0</v>
      </c>
      <c r="I17" s="123" t="str">
        <f t="shared" si="2"/>
        <v xml:space="preserve"> </v>
      </c>
    </row>
    <row r="18" spans="1:9" ht="13">
      <c r="A18" s="127">
        <v>22</v>
      </c>
      <c r="B18" s="128" t="s">
        <v>25</v>
      </c>
      <c r="C18" s="184">
        <f>SUM(C19:C21)</f>
        <v>395600</v>
      </c>
      <c r="D18" s="184">
        <f t="shared" ref="D18:G18" si="3">SUM(D19:D21)</f>
        <v>395600</v>
      </c>
      <c r="E18" s="184">
        <f t="shared" si="3"/>
        <v>323000</v>
      </c>
      <c r="F18" s="184">
        <f t="shared" si="3"/>
        <v>308000</v>
      </c>
      <c r="G18" s="184">
        <f t="shared" si="3"/>
        <v>0</v>
      </c>
      <c r="H18" s="122">
        <f>G18-F18</f>
        <v>-308000</v>
      </c>
      <c r="I18" s="123">
        <f>IF(F18=0," ",(G18/F18))</f>
        <v>0</v>
      </c>
    </row>
    <row r="19" spans="1:9">
      <c r="A19" s="120">
        <v>2201</v>
      </c>
      <c r="B19" s="130" t="s">
        <v>97</v>
      </c>
      <c r="C19" s="178">
        <v>323000</v>
      </c>
      <c r="D19" s="178">
        <v>323000</v>
      </c>
      <c r="E19" s="178">
        <v>323000</v>
      </c>
      <c r="F19" s="185">
        <v>308000</v>
      </c>
      <c r="G19" s="185"/>
      <c r="H19" s="107"/>
      <c r="I19" s="131"/>
    </row>
    <row r="20" spans="1:9">
      <c r="A20" s="120">
        <v>2202</v>
      </c>
      <c r="B20" s="130" t="s">
        <v>98</v>
      </c>
      <c r="C20" s="178">
        <v>0</v>
      </c>
      <c r="D20" s="178">
        <v>0</v>
      </c>
      <c r="E20" s="178">
        <v>0</v>
      </c>
      <c r="F20" s="122">
        <v>0</v>
      </c>
      <c r="G20" s="122"/>
      <c r="H20" s="122"/>
      <c r="I20" s="123"/>
    </row>
    <row r="21" spans="1:9">
      <c r="A21" s="124">
        <v>2203</v>
      </c>
      <c r="B21" s="132" t="s">
        <v>99</v>
      </c>
      <c r="C21" s="178">
        <v>72600</v>
      </c>
      <c r="D21" s="178">
        <v>72600</v>
      </c>
      <c r="E21" s="178">
        <v>0</v>
      </c>
      <c r="F21" s="122">
        <v>0</v>
      </c>
      <c r="G21" s="122"/>
      <c r="H21" s="122"/>
      <c r="I21" s="123"/>
    </row>
    <row r="22" spans="1:9" ht="13">
      <c r="A22" s="117">
        <v>23</v>
      </c>
      <c r="B22" s="129" t="s">
        <v>26</v>
      </c>
      <c r="C22" s="184">
        <f>SUM(C23:C28)</f>
        <v>11194413</v>
      </c>
      <c r="D22" s="184">
        <f t="shared" ref="D22:G22" si="4">SUM(D23:D28)</f>
        <v>11194413</v>
      </c>
      <c r="E22" s="184">
        <f t="shared" si="4"/>
        <v>7450327</v>
      </c>
      <c r="F22" s="184">
        <v>11930000</v>
      </c>
      <c r="G22" s="184">
        <f t="shared" si="4"/>
        <v>0</v>
      </c>
      <c r="H22" s="129"/>
      <c r="I22" s="133"/>
    </row>
    <row r="23" spans="1:9">
      <c r="A23" s="120">
        <v>2301</v>
      </c>
      <c r="B23" s="134" t="s">
        <v>100</v>
      </c>
      <c r="C23" s="178">
        <v>0</v>
      </c>
      <c r="D23" s="178">
        <v>0</v>
      </c>
      <c r="E23" s="178">
        <v>0</v>
      </c>
      <c r="F23" s="122">
        <v>0</v>
      </c>
      <c r="G23" s="122"/>
      <c r="H23" s="122">
        <f>G23-F23</f>
        <v>0</v>
      </c>
      <c r="I23" s="123" t="str">
        <f>IF(F23=0," ",(G23/F23))</f>
        <v xml:space="preserve"> </v>
      </c>
    </row>
    <row r="24" spans="1:9">
      <c r="A24" s="120">
        <v>2302</v>
      </c>
      <c r="B24" s="135" t="s">
        <v>101</v>
      </c>
      <c r="C24" s="178">
        <v>11059000</v>
      </c>
      <c r="D24" s="178">
        <v>11059000</v>
      </c>
      <c r="E24" s="178">
        <v>7373000</v>
      </c>
      <c r="F24" s="122">
        <v>11800000</v>
      </c>
      <c r="G24" s="122"/>
      <c r="H24" s="122">
        <f>G24-F24</f>
        <v>-11800000</v>
      </c>
      <c r="I24" s="123">
        <f>IF(F24=0," ",(G24/F24))</f>
        <v>0</v>
      </c>
    </row>
    <row r="25" spans="1:9">
      <c r="A25" s="120">
        <v>2303</v>
      </c>
      <c r="B25" s="135" t="s">
        <v>102</v>
      </c>
      <c r="C25" s="178">
        <v>35413</v>
      </c>
      <c r="D25" s="178">
        <v>35413</v>
      </c>
      <c r="E25" s="178">
        <v>30000</v>
      </c>
      <c r="F25" s="122">
        <v>0</v>
      </c>
      <c r="G25" s="122"/>
      <c r="H25" s="122">
        <f>G25-F25</f>
        <v>0</v>
      </c>
      <c r="I25" s="123" t="str">
        <f>IF(F25=0," ",(G25/F25))</f>
        <v xml:space="preserve"> </v>
      </c>
    </row>
    <row r="26" spans="1:9">
      <c r="A26" s="120">
        <v>2304</v>
      </c>
      <c r="B26" s="121" t="s">
        <v>103</v>
      </c>
      <c r="C26" s="178">
        <v>0</v>
      </c>
      <c r="D26" s="178">
        <v>0</v>
      </c>
      <c r="E26" s="178">
        <v>0</v>
      </c>
      <c r="F26" s="136">
        <v>0</v>
      </c>
      <c r="G26" s="136"/>
      <c r="H26" s="136">
        <f>SUM(H16:H23)+SUM(H7)</f>
        <v>-14678000</v>
      </c>
      <c r="I26" s="137" t="str">
        <f>IF(F26=0," - ",(G26/F26))</f>
        <v xml:space="preserve"> - </v>
      </c>
    </row>
    <row r="27" spans="1:9">
      <c r="A27" s="120">
        <v>2305</v>
      </c>
      <c r="B27" s="134" t="s">
        <v>104</v>
      </c>
      <c r="C27" s="178">
        <v>100000</v>
      </c>
      <c r="D27" s="178">
        <v>100000</v>
      </c>
      <c r="E27" s="178">
        <v>47327</v>
      </c>
      <c r="F27" s="122">
        <v>130000</v>
      </c>
      <c r="G27" s="122"/>
      <c r="H27" s="122"/>
      <c r="I27" s="123"/>
    </row>
    <row r="28" spans="1:9">
      <c r="A28" s="120">
        <v>2306</v>
      </c>
      <c r="B28" s="134" t="s">
        <v>105</v>
      </c>
      <c r="C28" s="178"/>
      <c r="D28" s="178"/>
      <c r="E28" s="178"/>
      <c r="F28" s="122"/>
      <c r="G28" s="122"/>
      <c r="H28" s="122"/>
      <c r="I28" s="123"/>
    </row>
    <row r="29" spans="1:9" ht="13">
      <c r="A29" s="127">
        <v>24</v>
      </c>
      <c r="B29" s="138" t="s">
        <v>106</v>
      </c>
      <c r="C29" s="186">
        <f>SUM(C30:C34)</f>
        <v>2000</v>
      </c>
      <c r="D29" s="186">
        <f t="shared" ref="D29:G29" si="5">SUM(D30:D34)</f>
        <v>2000</v>
      </c>
      <c r="E29" s="186">
        <f t="shared" si="5"/>
        <v>15000</v>
      </c>
      <c r="F29" s="186">
        <f t="shared" si="5"/>
        <v>2000</v>
      </c>
      <c r="G29" s="186">
        <f t="shared" si="5"/>
        <v>0</v>
      </c>
      <c r="H29" s="138"/>
      <c r="I29" s="139"/>
    </row>
    <row r="30" spans="1:9">
      <c r="A30" s="124">
        <v>2401</v>
      </c>
      <c r="B30" s="125" t="s">
        <v>27</v>
      </c>
      <c r="C30" s="178">
        <v>2000</v>
      </c>
      <c r="D30" s="178">
        <v>2000</v>
      </c>
      <c r="E30" s="178">
        <v>3000</v>
      </c>
      <c r="F30" s="122">
        <v>2000</v>
      </c>
      <c r="G30" s="122"/>
      <c r="H30" s="122"/>
      <c r="I30" s="123"/>
    </row>
    <row r="31" spans="1:9">
      <c r="A31" s="124">
        <v>2402</v>
      </c>
      <c r="B31" s="125" t="s">
        <v>107</v>
      </c>
      <c r="C31" s="178">
        <v>0</v>
      </c>
      <c r="D31" s="178">
        <v>0</v>
      </c>
      <c r="E31" s="178">
        <v>0</v>
      </c>
      <c r="F31" s="122">
        <v>0</v>
      </c>
      <c r="G31" s="122"/>
      <c r="H31" s="122"/>
      <c r="I31" s="123"/>
    </row>
    <row r="32" spans="1:9">
      <c r="A32" s="124">
        <v>2403</v>
      </c>
      <c r="B32" s="125" t="s">
        <v>28</v>
      </c>
      <c r="C32" s="178">
        <v>0</v>
      </c>
      <c r="D32" s="178">
        <v>0</v>
      </c>
      <c r="E32" s="178">
        <v>12000</v>
      </c>
      <c r="F32" s="122">
        <v>0</v>
      </c>
      <c r="G32" s="122"/>
      <c r="H32" s="122"/>
      <c r="I32" s="123"/>
    </row>
    <row r="33" spans="1:11">
      <c r="A33" s="124">
        <v>2404</v>
      </c>
      <c r="B33" s="125" t="s">
        <v>108</v>
      </c>
      <c r="C33" s="178">
        <v>0</v>
      </c>
      <c r="D33" s="178">
        <v>0</v>
      </c>
      <c r="E33" s="178">
        <v>0</v>
      </c>
      <c r="F33" s="122">
        <v>0</v>
      </c>
      <c r="G33" s="122"/>
      <c r="H33" s="122"/>
      <c r="I33" s="123"/>
    </row>
    <row r="34" spans="1:11" ht="13" thickBot="1">
      <c r="A34" s="140">
        <v>2405</v>
      </c>
      <c r="B34" s="141" t="s">
        <v>106</v>
      </c>
      <c r="C34" s="178">
        <v>0</v>
      </c>
      <c r="D34" s="178">
        <v>0</v>
      </c>
      <c r="E34" s="178">
        <v>0</v>
      </c>
      <c r="F34" s="142">
        <v>0</v>
      </c>
      <c r="G34" s="142"/>
      <c r="H34" s="142"/>
      <c r="I34" s="143"/>
    </row>
    <row r="35" spans="1:11">
      <c r="A35" s="16"/>
      <c r="B35" s="17"/>
      <c r="C35" s="1"/>
      <c r="D35" s="1"/>
      <c r="E35" s="18"/>
      <c r="F35" s="18"/>
      <c r="G35" s="18"/>
      <c r="H35" s="18"/>
      <c r="I35" s="19"/>
    </row>
    <row r="36" spans="1:11" ht="13" thickBot="1">
      <c r="A36" t="s">
        <v>148</v>
      </c>
    </row>
    <row r="37" spans="1:11" ht="105.65" customHeight="1" thickBot="1">
      <c r="A37" s="206"/>
      <c r="B37" s="207"/>
      <c r="C37" s="207"/>
      <c r="D37" s="207"/>
      <c r="E37" s="207"/>
      <c r="F37" s="207"/>
      <c r="G37" s="208"/>
    </row>
    <row r="38" spans="1:11">
      <c r="A38" s="5"/>
      <c r="B38" s="6"/>
      <c r="C38" s="7"/>
      <c r="D38" s="7"/>
      <c r="E38" s="7"/>
      <c r="F38" s="7"/>
      <c r="G38" s="7"/>
      <c r="H38" s="7"/>
      <c r="I38" s="7"/>
      <c r="J38" s="7"/>
      <c r="K38" s="1"/>
    </row>
    <row r="39" spans="1:11" ht="15.5">
      <c r="A39" s="5"/>
      <c r="B39" s="6"/>
      <c r="C39" s="6"/>
      <c r="D39" s="7"/>
      <c r="E39" s="7"/>
      <c r="F39" s="7"/>
      <c r="G39" s="7"/>
      <c r="H39" s="7"/>
      <c r="I39" s="205"/>
      <c r="J39" s="205"/>
      <c r="K39" s="205"/>
    </row>
  </sheetData>
  <mergeCells count="8">
    <mergeCell ref="I39:K39"/>
    <mergeCell ref="A37:G37"/>
    <mergeCell ref="C2:E2"/>
    <mergeCell ref="C4:D4"/>
    <mergeCell ref="F4:G4"/>
    <mergeCell ref="H4:H5"/>
    <mergeCell ref="I4:I5"/>
    <mergeCell ref="J4:J5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  <colBreaks count="1" manualBreakCount="1">
    <brk id="9" max="1048575" man="1"/>
  </colBreaks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Číselníky!$A$2:$A$13</xm:f>
          </x14:formula1>
          <xm:sqref>C2:E2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5"/>
  <sheetViews>
    <sheetView workbookViewId="0">
      <selection activeCell="J15" sqref="J15"/>
    </sheetView>
  </sheetViews>
  <sheetFormatPr defaultRowHeight="12.5"/>
  <cols>
    <col min="2" max="2" width="43.1796875" customWidth="1"/>
    <col min="3" max="9" width="9.1796875" customWidth="1"/>
    <col min="10" max="10" width="9" customWidth="1"/>
    <col min="11" max="11" width="8.54296875" customWidth="1"/>
    <col min="12" max="12" width="10.453125" customWidth="1"/>
    <col min="13" max="13" width="11.453125" customWidth="1"/>
  </cols>
  <sheetData>
    <row r="1" spans="1:14" ht="13" thickBot="1"/>
    <row r="2" spans="1:14" ht="14.5" thickBot="1">
      <c r="A2" s="32" t="s">
        <v>186</v>
      </c>
      <c r="B2" s="33"/>
      <c r="C2" s="206"/>
      <c r="D2" s="207"/>
      <c r="E2" s="208"/>
      <c r="F2" s="30" t="s">
        <v>169</v>
      </c>
    </row>
    <row r="3" spans="1:14" ht="14.5" thickBot="1">
      <c r="N3" s="48" t="s">
        <v>2</v>
      </c>
    </row>
    <row r="4" spans="1:14" ht="13">
      <c r="A4" s="213" t="s">
        <v>117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3.5" customHeight="1">
      <c r="A5" s="47"/>
      <c r="B5" s="49"/>
      <c r="C5" s="216" t="s">
        <v>183</v>
      </c>
      <c r="D5" s="216"/>
      <c r="E5" s="216"/>
      <c r="F5" s="216" t="s">
        <v>184</v>
      </c>
      <c r="G5" s="216"/>
      <c r="H5" s="216"/>
      <c r="I5" s="218" t="s">
        <v>185</v>
      </c>
      <c r="J5" s="218"/>
      <c r="K5" s="218"/>
      <c r="L5" s="50"/>
      <c r="M5" s="216"/>
      <c r="N5" s="217"/>
    </row>
    <row r="6" spans="1:14" ht="23">
      <c r="A6" s="38" t="s">
        <v>3</v>
      </c>
      <c r="B6" s="35" t="s">
        <v>4</v>
      </c>
      <c r="C6" s="23" t="s">
        <v>5</v>
      </c>
      <c r="D6" s="23" t="s">
        <v>6</v>
      </c>
      <c r="E6" s="64" t="s">
        <v>7</v>
      </c>
      <c r="F6" s="23" t="s">
        <v>5</v>
      </c>
      <c r="G6" s="23" t="s">
        <v>6</v>
      </c>
      <c r="H6" s="64" t="s">
        <v>7</v>
      </c>
      <c r="I6" s="23" t="s">
        <v>5</v>
      </c>
      <c r="J6" s="23" t="s">
        <v>6</v>
      </c>
      <c r="K6" s="65" t="s">
        <v>7</v>
      </c>
      <c r="L6" s="23" t="s">
        <v>175</v>
      </c>
      <c r="M6" s="23" t="s">
        <v>176</v>
      </c>
      <c r="N6" s="26" t="s">
        <v>177</v>
      </c>
    </row>
    <row r="7" spans="1:14" ht="13" thickBot="1">
      <c r="A7" s="42"/>
      <c r="B7" s="43"/>
      <c r="C7" s="44">
        <v>1</v>
      </c>
      <c r="D7" s="44">
        <v>2</v>
      </c>
      <c r="E7" s="44">
        <v>3</v>
      </c>
      <c r="F7" s="44">
        <v>4</v>
      </c>
      <c r="G7" s="44">
        <v>5</v>
      </c>
      <c r="H7" s="44">
        <v>6</v>
      </c>
      <c r="I7" s="44">
        <v>7</v>
      </c>
      <c r="J7" s="44">
        <v>8</v>
      </c>
      <c r="K7" s="44">
        <v>9</v>
      </c>
      <c r="L7" s="44" t="s">
        <v>178</v>
      </c>
      <c r="M7" s="44" t="s">
        <v>179</v>
      </c>
      <c r="N7" s="45" t="s">
        <v>180</v>
      </c>
    </row>
    <row r="8" spans="1:14" ht="14">
      <c r="A8" s="74">
        <v>1</v>
      </c>
      <c r="B8" s="27" t="s">
        <v>139</v>
      </c>
      <c r="C8" s="27">
        <f>C12-C9</f>
        <v>34.570000000001528</v>
      </c>
      <c r="D8" s="27">
        <f>D12-D9</f>
        <v>0</v>
      </c>
      <c r="E8" s="27">
        <f>C8+D8</f>
        <v>34.570000000001528</v>
      </c>
      <c r="F8" s="27">
        <f>F12-F9</f>
        <v>355.51000000000022</v>
      </c>
      <c r="G8" s="27">
        <v>3</v>
      </c>
      <c r="H8" s="27">
        <f>F8+G8</f>
        <v>358.51000000000022</v>
      </c>
      <c r="I8" s="27">
        <f>I12-I9</f>
        <v>0</v>
      </c>
      <c r="J8" s="27">
        <f>J12-J9</f>
        <v>0</v>
      </c>
      <c r="K8" s="27">
        <f>I8+J8</f>
        <v>0</v>
      </c>
      <c r="L8" s="27">
        <f>I8-C8</f>
        <v>-34.570000000001528</v>
      </c>
      <c r="M8" s="27">
        <f t="shared" ref="M8:M15" si="0">J8-DG8</f>
        <v>0</v>
      </c>
      <c r="N8" s="46">
        <f>IF(E8=0,"-",(K8/E8))</f>
        <v>0</v>
      </c>
    </row>
    <row r="9" spans="1:14" ht="13">
      <c r="A9" s="34">
        <v>2</v>
      </c>
      <c r="B9" s="12" t="s">
        <v>44</v>
      </c>
      <c r="C9" s="28">
        <v>13800.05</v>
      </c>
      <c r="D9" s="28">
        <v>5.31</v>
      </c>
      <c r="E9" s="28">
        <f t="shared" ref="E9:E15" si="1">C9+D9</f>
        <v>13805.359999999999</v>
      </c>
      <c r="F9" s="28">
        <v>6748.07</v>
      </c>
      <c r="G9" s="28"/>
      <c r="H9" s="28">
        <f t="shared" ref="H9:H15" si="2">F9+G9</f>
        <v>6748.07</v>
      </c>
      <c r="I9" s="28">
        <v>14370</v>
      </c>
      <c r="J9" s="28"/>
      <c r="K9" s="28">
        <f t="shared" ref="K9:K15" si="3">I9+J9</f>
        <v>14370</v>
      </c>
      <c r="L9" s="28">
        <f t="shared" ref="L9:L15" si="4">I9-C9</f>
        <v>569.95000000000073</v>
      </c>
      <c r="M9" s="28">
        <f t="shared" si="0"/>
        <v>0</v>
      </c>
      <c r="N9" s="29">
        <f t="shared" ref="N9:N15" si="5">IF(E9=0,"-",(K9/E9))</f>
        <v>1.0409000562100519</v>
      </c>
    </row>
    <row r="10" spans="1:14">
      <c r="A10" s="39" t="s">
        <v>172</v>
      </c>
      <c r="B10" s="36" t="s">
        <v>12</v>
      </c>
      <c r="C10" s="3"/>
      <c r="D10" s="3"/>
      <c r="E10" s="3">
        <f t="shared" si="1"/>
        <v>0</v>
      </c>
      <c r="F10" s="3">
        <v>0</v>
      </c>
      <c r="G10" s="3"/>
      <c r="H10" s="3">
        <f t="shared" si="2"/>
        <v>0</v>
      </c>
      <c r="I10" s="3">
        <v>0</v>
      </c>
      <c r="J10" s="3"/>
      <c r="K10" s="3">
        <f t="shared" si="3"/>
        <v>0</v>
      </c>
      <c r="L10" s="3">
        <f t="shared" si="4"/>
        <v>0</v>
      </c>
      <c r="M10" s="3">
        <f t="shared" si="0"/>
        <v>0</v>
      </c>
      <c r="N10" s="4" t="str">
        <f t="shared" si="5"/>
        <v>-</v>
      </c>
    </row>
    <row r="11" spans="1:14">
      <c r="A11" s="39" t="s">
        <v>173</v>
      </c>
      <c r="B11" s="36" t="s">
        <v>10</v>
      </c>
      <c r="C11" s="3">
        <v>24.5</v>
      </c>
      <c r="D11" s="3"/>
      <c r="E11" s="3">
        <f t="shared" si="1"/>
        <v>24.5</v>
      </c>
      <c r="F11" s="3">
        <v>14.95</v>
      </c>
      <c r="G11" s="3"/>
      <c r="H11" s="3">
        <f t="shared" si="2"/>
        <v>14.95</v>
      </c>
      <c r="I11" s="3"/>
      <c r="J11" s="3"/>
      <c r="K11" s="3">
        <f t="shared" si="3"/>
        <v>0</v>
      </c>
      <c r="L11" s="3">
        <f t="shared" si="4"/>
        <v>-24.5</v>
      </c>
      <c r="M11" s="3">
        <f t="shared" si="0"/>
        <v>0</v>
      </c>
      <c r="N11" s="4">
        <f t="shared" si="5"/>
        <v>0</v>
      </c>
    </row>
    <row r="12" spans="1:14" ht="13">
      <c r="A12" s="34">
        <v>3</v>
      </c>
      <c r="B12" s="12" t="s">
        <v>45</v>
      </c>
      <c r="C12" s="28">
        <f>C13+C14+C15</f>
        <v>13834.62</v>
      </c>
      <c r="D12" s="28">
        <f>D13+D14+D15</f>
        <v>5.31</v>
      </c>
      <c r="E12" s="28">
        <f t="shared" si="1"/>
        <v>13839.93</v>
      </c>
      <c r="F12" s="28">
        <f>F13+F14+F15</f>
        <v>7103.58</v>
      </c>
      <c r="G12" s="28">
        <f>G13+G14+G15</f>
        <v>3</v>
      </c>
      <c r="H12" s="28">
        <f t="shared" si="2"/>
        <v>7106.58</v>
      </c>
      <c r="I12" s="28">
        <f>I13+I14+I15</f>
        <v>14370</v>
      </c>
      <c r="J12" s="28">
        <f>J13+J14+J15</f>
        <v>0</v>
      </c>
      <c r="K12" s="28">
        <f t="shared" si="3"/>
        <v>14370</v>
      </c>
      <c r="L12" s="28">
        <f t="shared" si="4"/>
        <v>535.3799999999992</v>
      </c>
      <c r="M12" s="28">
        <f t="shared" si="0"/>
        <v>0</v>
      </c>
      <c r="N12" s="29">
        <f t="shared" si="5"/>
        <v>1.0383000492054513</v>
      </c>
    </row>
    <row r="13" spans="1:14">
      <c r="A13" s="39" t="s">
        <v>172</v>
      </c>
      <c r="B13" s="37" t="s">
        <v>115</v>
      </c>
      <c r="C13" s="3">
        <v>2145.48</v>
      </c>
      <c r="D13" s="3">
        <v>5.31</v>
      </c>
      <c r="E13" s="3">
        <f t="shared" si="1"/>
        <v>2150.79</v>
      </c>
      <c r="F13" s="3">
        <v>1270.67</v>
      </c>
      <c r="G13" s="3">
        <v>3</v>
      </c>
      <c r="H13" s="3">
        <f t="shared" si="2"/>
        <v>1273.67</v>
      </c>
      <c r="I13" s="3">
        <v>2132</v>
      </c>
      <c r="J13" s="3"/>
      <c r="K13" s="3">
        <f t="shared" si="3"/>
        <v>2132</v>
      </c>
      <c r="L13" s="3">
        <f t="shared" si="4"/>
        <v>-13.480000000000018</v>
      </c>
      <c r="M13" s="3">
        <f t="shared" si="0"/>
        <v>0</v>
      </c>
      <c r="N13" s="4">
        <f t="shared" si="5"/>
        <v>0.99126367520771441</v>
      </c>
    </row>
    <row r="14" spans="1:14">
      <c r="A14" s="39" t="s">
        <v>173</v>
      </c>
      <c r="B14" s="37" t="s">
        <v>11</v>
      </c>
      <c r="C14" s="3">
        <v>353.52</v>
      </c>
      <c r="D14" s="3"/>
      <c r="E14" s="3">
        <f t="shared" si="1"/>
        <v>353.52</v>
      </c>
      <c r="F14" s="3">
        <v>6.62</v>
      </c>
      <c r="G14" s="3"/>
      <c r="H14" s="3">
        <f t="shared" si="2"/>
        <v>6.62</v>
      </c>
      <c r="I14" s="3">
        <v>0</v>
      </c>
      <c r="J14" s="3"/>
      <c r="K14" s="3">
        <f t="shared" si="3"/>
        <v>0</v>
      </c>
      <c r="L14" s="3">
        <f t="shared" si="4"/>
        <v>-353.52</v>
      </c>
      <c r="M14" s="3">
        <f t="shared" si="0"/>
        <v>0</v>
      </c>
      <c r="N14" s="4">
        <f t="shared" si="5"/>
        <v>0</v>
      </c>
    </row>
    <row r="15" spans="1:14" ht="13" thickBot="1">
      <c r="A15" s="40" t="s">
        <v>174</v>
      </c>
      <c r="B15" s="41" t="s">
        <v>116</v>
      </c>
      <c r="C15" s="31">
        <v>11335.62</v>
      </c>
      <c r="D15" s="31"/>
      <c r="E15" s="31">
        <f t="shared" si="1"/>
        <v>11335.62</v>
      </c>
      <c r="F15" s="31">
        <v>5826.29</v>
      </c>
      <c r="G15" s="31"/>
      <c r="H15" s="31">
        <f t="shared" si="2"/>
        <v>5826.29</v>
      </c>
      <c r="I15" s="31">
        <v>12238</v>
      </c>
      <c r="J15" s="31"/>
      <c r="K15" s="31">
        <f t="shared" si="3"/>
        <v>12238</v>
      </c>
      <c r="L15" s="31">
        <f t="shared" si="4"/>
        <v>902.3799999999992</v>
      </c>
      <c r="M15" s="31">
        <f t="shared" si="0"/>
        <v>0</v>
      </c>
      <c r="N15" s="75">
        <f t="shared" si="5"/>
        <v>1.0796057030846129</v>
      </c>
    </row>
  </sheetData>
  <mergeCells count="6">
    <mergeCell ref="C2:E2"/>
    <mergeCell ref="A4:N4"/>
    <mergeCell ref="M5:N5"/>
    <mergeCell ref="C5:E5"/>
    <mergeCell ref="F5:H5"/>
    <mergeCell ref="I5:K5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Číselníky!$A$2:$A$13</xm:f>
          </x14:formula1>
          <xm:sqref>C2:E2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E30"/>
  <sheetViews>
    <sheetView topLeftCell="A7" zoomScale="85" zoomScaleNormal="85" workbookViewId="0">
      <selection activeCell="A21" sqref="A21"/>
    </sheetView>
  </sheetViews>
  <sheetFormatPr defaultRowHeight="12.5"/>
  <cols>
    <col min="1" max="1" width="33.54296875" customWidth="1"/>
    <col min="2" max="2" width="32" customWidth="1"/>
    <col min="3" max="3" width="21.453125" bestFit="1" customWidth="1"/>
    <col min="4" max="4" width="24.1796875" bestFit="1" customWidth="1"/>
    <col min="5" max="5" width="13.54296875" customWidth="1"/>
  </cols>
  <sheetData>
    <row r="1" spans="1:5" ht="13" thickBot="1"/>
    <row r="2" spans="1:5" ht="14.5" thickBot="1">
      <c r="A2" s="32" t="s">
        <v>186</v>
      </c>
      <c r="B2" s="33"/>
      <c r="C2" s="206"/>
      <c r="D2" s="207"/>
      <c r="E2" s="208"/>
    </row>
    <row r="3" spans="1:5" ht="13" thickBot="1">
      <c r="E3" s="30" t="s">
        <v>169</v>
      </c>
    </row>
    <row r="4" spans="1:5" s="33" customFormat="1" ht="14">
      <c r="A4" s="24" t="s">
        <v>152</v>
      </c>
      <c r="B4" s="53"/>
      <c r="C4" s="54"/>
      <c r="D4" s="54"/>
      <c r="E4" s="55"/>
    </row>
    <row r="5" spans="1:5" s="33" customFormat="1" ht="14.5" thickBot="1">
      <c r="A5" s="81" t="s">
        <v>47</v>
      </c>
      <c r="B5" s="82" t="s">
        <v>48</v>
      </c>
      <c r="C5" s="82" t="s">
        <v>49</v>
      </c>
      <c r="D5" s="82" t="s">
        <v>50</v>
      </c>
      <c r="E5" s="83" t="s">
        <v>51</v>
      </c>
    </row>
    <row r="6" spans="1:5" ht="30" customHeight="1">
      <c r="A6" s="56">
        <v>0</v>
      </c>
      <c r="B6" s="57"/>
      <c r="C6" s="3"/>
      <c r="D6" s="3"/>
      <c r="E6" s="4"/>
    </row>
    <row r="7" spans="1:5" ht="30" customHeight="1">
      <c r="A7" s="25"/>
      <c r="B7" s="10"/>
      <c r="C7" s="3"/>
      <c r="D7" s="3"/>
      <c r="E7" s="4"/>
    </row>
    <row r="8" spans="1:5" ht="30" customHeight="1">
      <c r="A8" s="25"/>
      <c r="B8" s="10"/>
      <c r="C8" s="3"/>
      <c r="D8" s="3"/>
      <c r="E8" s="4"/>
    </row>
    <row r="9" spans="1:5" ht="30" customHeight="1">
      <c r="A9" s="25"/>
      <c r="B9" s="10"/>
      <c r="C9" s="3"/>
      <c r="D9" s="3"/>
      <c r="E9" s="4"/>
    </row>
    <row r="10" spans="1:5" ht="30" customHeight="1">
      <c r="A10" s="25"/>
      <c r="B10" s="10"/>
      <c r="C10" s="3"/>
      <c r="D10" s="3"/>
      <c r="E10" s="4"/>
    </row>
    <row r="11" spans="1:5" ht="30" customHeight="1">
      <c r="A11" s="25"/>
      <c r="B11" s="10"/>
      <c r="C11" s="3"/>
      <c r="D11" s="3"/>
      <c r="E11" s="4"/>
    </row>
    <row r="12" spans="1:5" ht="30" customHeight="1" thickBot="1">
      <c r="A12" s="60"/>
      <c r="B12" s="61"/>
      <c r="C12" s="70"/>
      <c r="D12" s="70"/>
      <c r="E12" s="92"/>
    </row>
    <row r="13" spans="1:5" ht="14.5" thickBot="1">
      <c r="A13" s="71" t="s">
        <v>118</v>
      </c>
      <c r="B13" s="72"/>
      <c r="C13" s="72">
        <f>SUM(C6:C12)</f>
        <v>0</v>
      </c>
      <c r="D13" s="72">
        <f>SUM(D6:D12)</f>
        <v>0</v>
      </c>
      <c r="E13" s="73">
        <f>SUM(E6:E12)</f>
        <v>0</v>
      </c>
    </row>
    <row r="14" spans="1:5">
      <c r="C14" s="14"/>
      <c r="D14" s="14"/>
      <c r="E14" s="14"/>
    </row>
    <row r="15" spans="1:5">
      <c r="C15" s="14"/>
      <c r="D15" s="14"/>
      <c r="E15" s="14"/>
    </row>
    <row r="16" spans="1:5" ht="13" thickBot="1">
      <c r="C16" s="14"/>
      <c r="D16" s="14"/>
      <c r="E16" s="14"/>
    </row>
    <row r="17" spans="1:5" s="33" customFormat="1" ht="14">
      <c r="A17" s="24" t="s">
        <v>149</v>
      </c>
      <c r="B17" s="53"/>
      <c r="C17" s="58"/>
      <c r="D17" s="15"/>
      <c r="E17" s="15"/>
    </row>
    <row r="18" spans="1:5" s="33" customFormat="1" ht="14.5" thickBot="1">
      <c r="A18" s="81" t="s">
        <v>52</v>
      </c>
      <c r="B18" s="82" t="s">
        <v>48</v>
      </c>
      <c r="C18" s="83" t="s">
        <v>119</v>
      </c>
    </row>
    <row r="19" spans="1:5" ht="25" customHeight="1">
      <c r="A19" s="56" t="s">
        <v>187</v>
      </c>
      <c r="B19" s="57" t="s">
        <v>197</v>
      </c>
      <c r="C19" s="4">
        <v>40000</v>
      </c>
    </row>
    <row r="20" spans="1:5" ht="25" customHeight="1">
      <c r="A20" s="25" t="s">
        <v>188</v>
      </c>
      <c r="B20" s="10" t="s">
        <v>198</v>
      </c>
      <c r="C20" s="4">
        <v>40000</v>
      </c>
    </row>
    <row r="21" spans="1:5" ht="25" customHeight="1">
      <c r="A21" s="25" t="s">
        <v>200</v>
      </c>
      <c r="B21" s="10" t="s">
        <v>199</v>
      </c>
      <c r="C21" s="4">
        <v>20000</v>
      </c>
    </row>
    <row r="22" spans="1:5" ht="25" customHeight="1">
      <c r="A22" s="25"/>
      <c r="B22" s="10"/>
      <c r="C22" s="4"/>
    </row>
    <row r="23" spans="1:5" ht="25" customHeight="1">
      <c r="A23" s="25"/>
      <c r="B23" s="10"/>
      <c r="C23" s="4"/>
    </row>
    <row r="24" spans="1:5" ht="25" customHeight="1">
      <c r="A24" s="25"/>
      <c r="B24" s="10"/>
      <c r="C24" s="4"/>
    </row>
    <row r="25" spans="1:5" ht="25" customHeight="1" thickBot="1">
      <c r="A25" s="60" t="s">
        <v>150</v>
      </c>
      <c r="B25" s="61"/>
      <c r="C25" s="92"/>
    </row>
    <row r="26" spans="1:5" ht="14.5" thickBot="1">
      <c r="A26" s="71" t="s">
        <v>151</v>
      </c>
      <c r="B26" s="72" t="s">
        <v>181</v>
      </c>
      <c r="C26" s="73">
        <f>SUM(C19:C25)</f>
        <v>100000</v>
      </c>
    </row>
    <row r="27" spans="1:5">
      <c r="B27" s="14"/>
      <c r="C27" s="14"/>
      <c r="D27" s="14"/>
      <c r="E27" s="14"/>
    </row>
    <row r="28" spans="1:5">
      <c r="C28" s="14"/>
      <c r="D28" s="14"/>
      <c r="E28" s="14"/>
    </row>
    <row r="29" spans="1:5">
      <c r="C29" s="14"/>
      <c r="D29" s="14"/>
      <c r="E29" s="14"/>
    </row>
    <row r="30" spans="1:5">
      <c r="C30" s="14"/>
      <c r="D30" s="14"/>
      <c r="E30" s="14"/>
    </row>
  </sheetData>
  <mergeCells count="1">
    <mergeCell ref="C2:E2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Číselníky!$A$2:$A$13</xm:f>
          </x14:formula1>
          <xm:sqref>C2:E2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F17"/>
  <sheetViews>
    <sheetView workbookViewId="0">
      <selection activeCell="D9" sqref="D9"/>
    </sheetView>
  </sheetViews>
  <sheetFormatPr defaultRowHeight="12.5"/>
  <cols>
    <col min="1" max="1" width="20.26953125" customWidth="1"/>
    <col min="2" max="2" width="17.26953125" customWidth="1"/>
    <col min="3" max="3" width="20.26953125" customWidth="1"/>
    <col min="4" max="4" width="16.453125" customWidth="1"/>
  </cols>
  <sheetData>
    <row r="1" spans="1:6" ht="13" thickBot="1">
      <c r="A1" s="219" t="s">
        <v>189</v>
      </c>
      <c r="B1" s="219"/>
      <c r="C1" s="206"/>
      <c r="D1" s="207"/>
      <c r="E1" s="207"/>
      <c r="F1" s="208"/>
    </row>
    <row r="2" spans="1:6" ht="13" thickBot="1">
      <c r="A2" s="219">
        <v>72052422</v>
      </c>
      <c r="B2" s="219"/>
      <c r="C2" s="206"/>
      <c r="D2" s="207"/>
      <c r="E2" s="207"/>
      <c r="F2" s="208"/>
    </row>
    <row r="3" spans="1:6" ht="13" thickBot="1"/>
    <row r="4" spans="1:6" s="33" customFormat="1" ht="14">
      <c r="A4" s="24" t="s">
        <v>153</v>
      </c>
      <c r="B4" s="53"/>
      <c r="C4" s="53"/>
      <c r="D4" s="58"/>
    </row>
    <row r="5" spans="1:6" s="33" customFormat="1" ht="28.5" thickBot="1">
      <c r="A5" s="84" t="s">
        <v>52</v>
      </c>
      <c r="B5" s="85" t="s">
        <v>48</v>
      </c>
      <c r="C5" s="85" t="s">
        <v>119</v>
      </c>
      <c r="D5" s="86" t="s">
        <v>154</v>
      </c>
    </row>
    <row r="6" spans="1:6">
      <c r="A6" s="190" t="s">
        <v>192</v>
      </c>
      <c r="B6" s="8" t="s">
        <v>193</v>
      </c>
      <c r="C6" s="8">
        <v>80000</v>
      </c>
      <c r="D6" s="80" t="s">
        <v>13</v>
      </c>
    </row>
    <row r="7" spans="1:6">
      <c r="A7" s="191" t="s">
        <v>194</v>
      </c>
      <c r="B7" s="3"/>
      <c r="C7" s="3">
        <v>230000</v>
      </c>
      <c r="D7" s="76" t="s">
        <v>171</v>
      </c>
    </row>
    <row r="8" spans="1:6">
      <c r="A8" s="191" t="s">
        <v>195</v>
      </c>
      <c r="B8" s="3"/>
      <c r="C8" s="3">
        <v>250000</v>
      </c>
      <c r="D8" s="76" t="s">
        <v>196</v>
      </c>
    </row>
    <row r="9" spans="1:6">
      <c r="A9" s="51"/>
      <c r="B9" s="3"/>
      <c r="C9" s="3"/>
      <c r="D9" s="76"/>
    </row>
    <row r="10" spans="1:6">
      <c r="A10" s="51"/>
      <c r="B10" s="3"/>
      <c r="C10" s="3"/>
      <c r="D10" s="76"/>
    </row>
    <row r="11" spans="1:6">
      <c r="A11" s="51"/>
      <c r="B11" s="3"/>
      <c r="C11" s="3"/>
      <c r="D11" s="76"/>
    </row>
    <row r="12" spans="1:6" ht="13" thickBot="1">
      <c r="A12" s="62"/>
      <c r="B12" s="70"/>
      <c r="C12" s="70"/>
      <c r="D12" s="77"/>
    </row>
    <row r="13" spans="1:6" ht="14.5" thickBot="1">
      <c r="A13" s="78" t="s">
        <v>1</v>
      </c>
      <c r="B13" s="72">
        <f>SUM(B6:B12)</f>
        <v>0</v>
      </c>
      <c r="C13" s="72">
        <f>SUM(C6:C12)</f>
        <v>560000</v>
      </c>
      <c r="D13" s="79">
        <f>SUM(D6:D12)</f>
        <v>0</v>
      </c>
    </row>
    <row r="14" spans="1:6">
      <c r="B14" s="14"/>
      <c r="C14" s="14"/>
      <c r="D14" s="14"/>
    </row>
    <row r="15" spans="1:6">
      <c r="A15" t="s">
        <v>190</v>
      </c>
      <c r="C15" s="14"/>
      <c r="D15" s="14"/>
    </row>
    <row r="16" spans="1:6">
      <c r="C16" s="14"/>
      <c r="D16" s="14"/>
    </row>
    <row r="17" spans="1:4">
      <c r="A17" t="s">
        <v>191</v>
      </c>
      <c r="C17" s="14"/>
      <c r="D17" s="14"/>
    </row>
  </sheetData>
  <mergeCells count="4">
    <mergeCell ref="A1:B1"/>
    <mergeCell ref="C1:F1"/>
    <mergeCell ref="A2:B2"/>
    <mergeCell ref="C2:F2"/>
  </mergeCells>
  <pageMargins left="0.70866141732283472" right="0.70866141732283472" top="0.78740157480314965" bottom="0.78740157480314965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Číselníky!$A$2:$A$13</xm:f>
          </x14:formula1>
          <xm:sqref>C1:F1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F27"/>
  <sheetViews>
    <sheetView workbookViewId="0">
      <selection activeCell="A2" sqref="A2:B2"/>
    </sheetView>
  </sheetViews>
  <sheetFormatPr defaultRowHeight="12.5"/>
  <cols>
    <col min="1" max="1" width="42" customWidth="1"/>
    <col min="2" max="2" width="21.54296875" customWidth="1"/>
    <col min="3" max="3" width="20.453125" customWidth="1"/>
    <col min="4" max="4" width="27.453125" customWidth="1"/>
    <col min="5" max="5" width="21" customWidth="1"/>
    <col min="6" max="6" width="20.453125" customWidth="1"/>
  </cols>
  <sheetData>
    <row r="1" spans="1:6" ht="13" thickBot="1">
      <c r="A1" s="219" t="s">
        <v>189</v>
      </c>
      <c r="B1" s="219"/>
      <c r="C1" s="207"/>
      <c r="D1" s="207"/>
      <c r="E1" s="208"/>
    </row>
    <row r="2" spans="1:6" ht="13" thickBot="1">
      <c r="A2" s="219">
        <v>72052422</v>
      </c>
      <c r="B2" s="219"/>
      <c r="C2" s="207"/>
      <c r="D2" s="207"/>
      <c r="E2" s="208"/>
    </row>
    <row r="3" spans="1:6" ht="13" thickBot="1"/>
    <row r="4" spans="1:6" s="33" customFormat="1" ht="14">
      <c r="A4" s="220" t="s">
        <v>120</v>
      </c>
      <c r="B4" s="221"/>
      <c r="C4" s="221"/>
      <c r="D4" s="221"/>
      <c r="E4" s="222"/>
      <c r="F4" s="87"/>
    </row>
    <row r="5" spans="1:6" s="97" customFormat="1" ht="40" customHeight="1" thickBot="1">
      <c r="A5" s="93" t="s">
        <v>121</v>
      </c>
      <c r="B5" s="94" t="s">
        <v>122</v>
      </c>
      <c r="C5" s="94" t="s">
        <v>125</v>
      </c>
      <c r="D5" s="94" t="s">
        <v>134</v>
      </c>
      <c r="E5" s="95" t="s">
        <v>135</v>
      </c>
      <c r="F5" s="96"/>
    </row>
    <row r="6" spans="1:6">
      <c r="A6" s="59" t="s">
        <v>127</v>
      </c>
      <c r="B6" s="3">
        <v>61929</v>
      </c>
      <c r="C6" s="3"/>
      <c r="D6" s="3"/>
      <c r="E6" s="76">
        <v>17024</v>
      </c>
      <c r="F6" s="14"/>
    </row>
    <row r="7" spans="1:6">
      <c r="A7" s="52" t="s">
        <v>128</v>
      </c>
      <c r="B7" s="3">
        <v>119790</v>
      </c>
      <c r="C7" s="3"/>
      <c r="D7" s="3"/>
      <c r="E7" s="76">
        <v>106063</v>
      </c>
      <c r="F7" s="14"/>
    </row>
    <row r="8" spans="1:6">
      <c r="A8" s="52" t="s">
        <v>129</v>
      </c>
      <c r="B8" s="3"/>
      <c r="C8" s="3"/>
      <c r="D8" s="3"/>
      <c r="E8" s="76"/>
      <c r="F8" s="14"/>
    </row>
    <row r="9" spans="1:6">
      <c r="A9" s="52" t="s">
        <v>130</v>
      </c>
      <c r="B9" s="3">
        <v>438500</v>
      </c>
      <c r="C9" s="3"/>
      <c r="D9" s="3"/>
      <c r="E9" s="76">
        <v>292251</v>
      </c>
      <c r="F9" s="14"/>
    </row>
    <row r="10" spans="1:6">
      <c r="A10" s="52" t="s">
        <v>131</v>
      </c>
      <c r="B10" s="3"/>
      <c r="C10" s="3"/>
      <c r="D10" s="3"/>
      <c r="E10" s="76"/>
      <c r="F10" s="14"/>
    </row>
    <row r="11" spans="1:6">
      <c r="A11" s="52" t="s">
        <v>132</v>
      </c>
      <c r="B11" s="3"/>
      <c r="C11" s="3"/>
      <c r="D11" s="3"/>
      <c r="E11" s="76"/>
      <c r="F11" s="14"/>
    </row>
    <row r="12" spans="1:6" ht="13" thickBot="1">
      <c r="A12" s="63" t="s">
        <v>133</v>
      </c>
      <c r="B12" s="70"/>
      <c r="C12" s="70"/>
      <c r="D12" s="70"/>
      <c r="E12" s="77"/>
      <c r="F12" s="14"/>
    </row>
    <row r="13" spans="1:6" ht="14.5" thickBot="1">
      <c r="A13" s="78" t="s">
        <v>1</v>
      </c>
      <c r="B13" s="72">
        <f>SUM(B6:B12)</f>
        <v>620219</v>
      </c>
      <c r="C13" s="72">
        <v>153594</v>
      </c>
      <c r="D13" s="72">
        <v>446625</v>
      </c>
      <c r="E13" s="79">
        <f>SUM(E6:E12)</f>
        <v>415338</v>
      </c>
      <c r="F13" s="14"/>
    </row>
    <row r="14" spans="1:6">
      <c r="A14" s="14"/>
      <c r="B14" s="14"/>
      <c r="C14" s="14"/>
      <c r="D14" s="14"/>
      <c r="E14" s="14"/>
      <c r="F14" s="14"/>
    </row>
    <row r="15" spans="1:6">
      <c r="A15" s="14"/>
      <c r="B15" s="14"/>
      <c r="C15" s="14"/>
      <c r="D15" s="14"/>
      <c r="E15" s="14"/>
      <c r="F15" s="14"/>
    </row>
    <row r="16" spans="1:6">
      <c r="A16" s="14"/>
      <c r="B16" s="14"/>
      <c r="C16" s="14"/>
      <c r="D16" s="14"/>
      <c r="E16" s="14"/>
      <c r="F16" s="14"/>
    </row>
    <row r="17" spans="1:6" ht="13" thickBot="1">
      <c r="A17" s="14"/>
      <c r="B17" s="14"/>
      <c r="C17" s="14"/>
      <c r="D17" s="14"/>
      <c r="E17" s="14"/>
      <c r="F17" s="14"/>
    </row>
    <row r="18" spans="1:6" s="33" customFormat="1" ht="14">
      <c r="A18" s="88" t="s">
        <v>123</v>
      </c>
      <c r="B18" s="89"/>
      <c r="C18" s="89"/>
      <c r="D18" s="89"/>
      <c r="E18" s="90"/>
      <c r="F18" s="11"/>
    </row>
    <row r="19" spans="1:6" s="97" customFormat="1" ht="36" customHeight="1" thickBot="1">
      <c r="A19" s="93" t="s">
        <v>121</v>
      </c>
      <c r="B19" s="94" t="s">
        <v>122</v>
      </c>
      <c r="C19" s="94" t="s">
        <v>125</v>
      </c>
      <c r="D19" s="94" t="s">
        <v>134</v>
      </c>
      <c r="E19" s="95" t="s">
        <v>124</v>
      </c>
    </row>
    <row r="20" spans="1:6">
      <c r="A20" s="59"/>
      <c r="B20" s="3"/>
      <c r="C20" s="3"/>
      <c r="D20" s="3"/>
      <c r="E20" s="76"/>
    </row>
    <row r="21" spans="1:6">
      <c r="A21" s="52"/>
      <c r="B21" s="3"/>
      <c r="C21" s="3"/>
      <c r="D21" s="3"/>
      <c r="E21" s="76"/>
    </row>
    <row r="22" spans="1:6">
      <c r="A22" s="52"/>
      <c r="B22" s="3"/>
      <c r="C22" s="3"/>
      <c r="D22" s="3"/>
      <c r="E22" s="76"/>
    </row>
    <row r="23" spans="1:6">
      <c r="A23" s="52"/>
      <c r="B23" s="3"/>
      <c r="C23" s="3"/>
      <c r="D23" s="3"/>
      <c r="E23" s="76"/>
    </row>
    <row r="24" spans="1:6">
      <c r="A24" s="52"/>
      <c r="B24" s="3"/>
      <c r="C24" s="3"/>
      <c r="D24" s="3"/>
      <c r="E24" s="76"/>
    </row>
    <row r="25" spans="1:6">
      <c r="A25" s="52"/>
      <c r="B25" s="3"/>
      <c r="C25" s="3"/>
      <c r="D25" s="3"/>
      <c r="E25" s="76"/>
    </row>
    <row r="26" spans="1:6" ht="13" thickBot="1">
      <c r="A26" s="63"/>
      <c r="B26" s="70"/>
      <c r="C26" s="70"/>
      <c r="D26" s="70"/>
      <c r="E26" s="77"/>
    </row>
    <row r="27" spans="1:6" ht="14.5" thickBot="1">
      <c r="A27" s="78" t="s">
        <v>1</v>
      </c>
      <c r="B27" s="72">
        <f>SUM(B20:B26)</f>
        <v>0</v>
      </c>
      <c r="C27" s="72">
        <f>SUM(C20:C26)</f>
        <v>0</v>
      </c>
      <c r="D27" s="72">
        <f>SUM(D20:D26)</f>
        <v>0</v>
      </c>
      <c r="E27" s="79">
        <f>SUM(E20:E26)</f>
        <v>0</v>
      </c>
    </row>
  </sheetData>
  <mergeCells count="5">
    <mergeCell ref="A1:B1"/>
    <mergeCell ref="C1:E1"/>
    <mergeCell ref="A2:B2"/>
    <mergeCell ref="C2:E2"/>
    <mergeCell ref="A4:E4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Číselníky!$A$2:$A$13</xm:f>
          </x14:formula1>
          <xm:sqref>C1:E1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2:F18"/>
  <sheetViews>
    <sheetView workbookViewId="0">
      <selection activeCell="B12" sqref="B12"/>
    </sheetView>
  </sheetViews>
  <sheetFormatPr defaultRowHeight="12.5"/>
  <cols>
    <col min="1" max="1" width="33.7265625" customWidth="1"/>
    <col min="2" max="2" width="17.54296875" customWidth="1"/>
    <col min="3" max="3" width="22.1796875" customWidth="1"/>
    <col min="4" max="4" width="20.54296875" customWidth="1"/>
    <col min="5" max="5" width="15.7265625" customWidth="1"/>
  </cols>
  <sheetData>
    <row r="2" spans="1:6">
      <c r="A2" s="20" t="s">
        <v>46</v>
      </c>
      <c r="B2" s="226" t="s">
        <v>189</v>
      </c>
      <c r="C2" s="219"/>
      <c r="D2" s="219"/>
      <c r="E2" s="9"/>
      <c r="F2" s="9"/>
    </row>
    <row r="3" spans="1:6">
      <c r="A3" s="20"/>
      <c r="B3" s="21"/>
      <c r="C3" s="9"/>
      <c r="D3" s="9"/>
      <c r="E3" s="9"/>
      <c r="F3" s="9"/>
    </row>
    <row r="4" spans="1:6" ht="13" thickBot="1">
      <c r="A4" s="13"/>
      <c r="B4" s="13"/>
      <c r="C4" s="9"/>
      <c r="D4" s="9"/>
      <c r="E4" s="9"/>
      <c r="F4" s="9"/>
    </row>
    <row r="5" spans="1:6" s="33" customFormat="1" ht="14">
      <c r="A5" s="223" t="s">
        <v>140</v>
      </c>
      <c r="B5" s="224"/>
      <c r="C5" s="224"/>
      <c r="D5" s="224"/>
      <c r="E5" s="225"/>
    </row>
    <row r="6" spans="1:6" s="33" customFormat="1" ht="42.5" thickBot="1">
      <c r="A6" s="91" t="s">
        <v>141</v>
      </c>
      <c r="B6" s="85" t="s">
        <v>142</v>
      </c>
      <c r="C6" s="85" t="s">
        <v>143</v>
      </c>
      <c r="D6" s="85" t="s">
        <v>144</v>
      </c>
      <c r="E6" s="86" t="s">
        <v>145</v>
      </c>
    </row>
    <row r="7" spans="1:6">
      <c r="A7" s="69" t="s">
        <v>146</v>
      </c>
      <c r="B7" s="3">
        <v>31</v>
      </c>
      <c r="C7" s="3">
        <v>32</v>
      </c>
      <c r="D7" s="3">
        <v>29</v>
      </c>
      <c r="E7" s="4">
        <v>31</v>
      </c>
    </row>
    <row r="8" spans="1:6">
      <c r="A8" s="66" t="s">
        <v>9</v>
      </c>
      <c r="B8" s="3">
        <v>26.53</v>
      </c>
      <c r="C8" s="3">
        <v>26.52</v>
      </c>
      <c r="D8" s="3">
        <v>26.79</v>
      </c>
      <c r="E8" s="4">
        <v>26.79</v>
      </c>
    </row>
    <row r="9" spans="1:6">
      <c r="A9" s="67" t="s">
        <v>155</v>
      </c>
      <c r="B9" s="3">
        <v>8144000</v>
      </c>
      <c r="C9" s="3">
        <v>8526000</v>
      </c>
      <c r="D9" s="3">
        <v>8759000</v>
      </c>
      <c r="E9" s="4">
        <v>9200000</v>
      </c>
    </row>
    <row r="10" spans="1:6" ht="13" thickBot="1">
      <c r="A10" s="68" t="s">
        <v>147</v>
      </c>
      <c r="B10" s="31">
        <v>25581</v>
      </c>
      <c r="C10" s="31">
        <v>26791</v>
      </c>
      <c r="D10" s="31">
        <v>27254</v>
      </c>
      <c r="E10" s="75">
        <v>28618</v>
      </c>
    </row>
    <row r="18" spans="4:4">
      <c r="D18" s="3"/>
    </row>
  </sheetData>
  <mergeCells count="2">
    <mergeCell ref="A5:E5"/>
    <mergeCell ref="B2:D2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Číselníky!$A$2:$A$13</xm:f>
          </x14:formula1>
          <xm:sqref>B2:D2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13"/>
  <sheetViews>
    <sheetView workbookViewId="0">
      <selection sqref="A1:A13"/>
    </sheetView>
  </sheetViews>
  <sheetFormatPr defaultRowHeight="12.5"/>
  <cols>
    <col min="1" max="1" width="39.54296875" customWidth="1"/>
  </cols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Výdaje</vt:lpstr>
      <vt:lpstr>Příjmy</vt:lpstr>
      <vt:lpstr>Hosp. výsledek</vt:lpstr>
      <vt:lpstr>Investice a opravy</vt:lpstr>
      <vt:lpstr>Investice_zřizovatel</vt:lpstr>
      <vt:lpstr>Odpisy</vt:lpstr>
      <vt:lpstr>Informace</vt:lpstr>
      <vt:lpstr>Číselníky</vt:lpstr>
      <vt:lpstr>Příjmy!Oblast_tisku</vt:lpstr>
      <vt:lpstr>Výdaje!Oblast_tisku</vt:lpstr>
    </vt:vector>
  </TitlesOfParts>
  <Company>MMO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</dc:creator>
  <cp:lastModifiedBy>vostro</cp:lastModifiedBy>
  <cp:lastPrinted>2016-09-13T08:11:34Z</cp:lastPrinted>
  <dcterms:created xsi:type="dcterms:W3CDTF">2000-06-19T09:18:24Z</dcterms:created>
  <dcterms:modified xsi:type="dcterms:W3CDTF">2016-09-13T08:11:36Z</dcterms:modified>
</cp:coreProperties>
</file>